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B Work\CIF World Bank\CTF\MDB Results\2014\Cleaned\Posted\Countries\"/>
    </mc:Choice>
  </mc:AlternateContent>
  <bookViews>
    <workbookView xWindow="0" yWindow="0" windowWidth="23040" windowHeight="9120" activeTab="1"/>
  </bookViews>
  <sheets>
    <sheet name="ADB Private Sector Geothermal" sheetId="1" r:id="rId1"/>
    <sheet name="IBRD Geothermal Clean Energy" sheetId="2"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2" l="1"/>
  <c r="M41" i="2"/>
  <c r="M38" i="2"/>
  <c r="L38" i="2"/>
  <c r="K38" i="2"/>
  <c r="J38" i="2"/>
  <c r="I38" i="2"/>
  <c r="H38" i="2"/>
  <c r="G38" i="2"/>
  <c r="F38" i="2"/>
  <c r="M36" i="2"/>
  <c r="M35" i="2"/>
  <c r="M34" i="2"/>
  <c r="L34" i="2"/>
  <c r="K34" i="2"/>
  <c r="J34" i="2"/>
  <c r="I34" i="2"/>
  <c r="H34" i="2"/>
  <c r="G34" i="2"/>
  <c r="F34" i="2"/>
  <c r="E34" i="2"/>
  <c r="D34" i="2"/>
  <c r="M32" i="2"/>
  <c r="M31" i="2"/>
  <c r="M30" i="2"/>
  <c r="M29" i="2"/>
  <c r="M28" i="2"/>
  <c r="M27" i="2"/>
  <c r="I27" i="2"/>
  <c r="E27" i="2"/>
  <c r="D27" i="2"/>
  <c r="L27" i="2" s="1"/>
  <c r="C27" i="2"/>
  <c r="M24" i="2"/>
  <c r="M23" i="2"/>
  <c r="M22" i="2"/>
  <c r="M21" i="2"/>
  <c r="M20" i="2"/>
  <c r="M19" i="2"/>
  <c r="L18" i="2"/>
  <c r="K18" i="2"/>
  <c r="J18" i="2"/>
  <c r="I18" i="2"/>
  <c r="H18" i="2"/>
  <c r="G18" i="2"/>
  <c r="F18" i="2"/>
  <c r="M18" i="2" s="1"/>
  <c r="E18" i="2"/>
  <c r="D18" i="2"/>
  <c r="C18" i="2"/>
  <c r="E17" i="2"/>
  <c r="D17" i="2"/>
  <c r="C17" i="2"/>
  <c r="M15" i="2"/>
  <c r="F17" i="2" l="1"/>
  <c r="G17" i="2" s="1"/>
  <c r="H17" i="2" s="1"/>
  <c r="I17" i="2" s="1"/>
  <c r="J17" i="2" s="1"/>
  <c r="K17" i="2" s="1"/>
  <c r="L17" i="2" s="1"/>
  <c r="M17" i="2" s="1"/>
  <c r="F27" i="2"/>
  <c r="J27" i="2"/>
  <c r="G27" i="2"/>
  <c r="K27" i="2"/>
  <c r="H27" i="2"/>
  <c r="M38" i="1" l="1"/>
  <c r="L38" i="1"/>
  <c r="K38" i="1"/>
  <c r="J38" i="1"/>
  <c r="I38" i="1"/>
  <c r="H38" i="1"/>
  <c r="G38" i="1"/>
  <c r="F38" i="1"/>
  <c r="M36" i="1"/>
  <c r="M35" i="1"/>
  <c r="M34" i="1"/>
  <c r="L34" i="1"/>
  <c r="K34" i="1"/>
  <c r="J34" i="1"/>
  <c r="I34" i="1"/>
  <c r="H34" i="1"/>
  <c r="G34" i="1"/>
  <c r="F34" i="1"/>
  <c r="E34" i="1"/>
  <c r="M32" i="1"/>
  <c r="M31" i="1"/>
  <c r="M30" i="1"/>
  <c r="M29" i="1"/>
  <c r="M28" i="1"/>
  <c r="K27" i="1"/>
  <c r="J27" i="1"/>
  <c r="G27" i="1"/>
  <c r="F27" i="1"/>
  <c r="D27" i="1"/>
  <c r="M27" i="1" s="1"/>
  <c r="C27" i="1"/>
  <c r="M24" i="1"/>
  <c r="M23" i="1"/>
  <c r="M22" i="1"/>
  <c r="M21" i="1"/>
  <c r="M20" i="1"/>
  <c r="M18" i="1" s="1"/>
  <c r="M19" i="1"/>
  <c r="L18" i="1"/>
  <c r="K18" i="1"/>
  <c r="J18" i="1"/>
  <c r="I18" i="1"/>
  <c r="H18" i="1"/>
  <c r="G18" i="1"/>
  <c r="G17" i="1" s="1"/>
  <c r="H17" i="1" s="1"/>
  <c r="I17" i="1" s="1"/>
  <c r="J17" i="1" s="1"/>
  <c r="K17" i="1" s="1"/>
  <c r="L17" i="1" s="1"/>
  <c r="M17" i="1" s="1"/>
  <c r="F18" i="1"/>
  <c r="E18" i="1"/>
  <c r="D18" i="1"/>
  <c r="D17" i="1" s="1"/>
  <c r="F17" i="1"/>
  <c r="E17" i="1"/>
  <c r="C17" i="1"/>
  <c r="M15" i="1"/>
  <c r="H27" i="1" l="1"/>
  <c r="L27" i="1"/>
  <c r="E27" i="1"/>
  <c r="I27" i="1"/>
</calcChain>
</file>

<file path=xl/sharedStrings.xml><?xml version="1.0" encoding="utf-8"?>
<sst xmlns="http://schemas.openxmlformats.org/spreadsheetml/2006/main" count="194" uniqueCount="104">
  <si>
    <t>Table A: Monitoring and Reporting for CTF Projects and Programs</t>
  </si>
  <si>
    <t>Date this report was submitted:</t>
  </si>
  <si>
    <t>Version 4.6</t>
  </si>
  <si>
    <t>Indonesia</t>
  </si>
  <si>
    <t>Project/Program Title:</t>
  </si>
  <si>
    <t>Private Sector Geothermal Energy Program</t>
  </si>
  <si>
    <t>Implementing MDB 1:</t>
  </si>
  <si>
    <t>ADB</t>
  </si>
  <si>
    <t>Project/Program ID (from the CTF pipeline):</t>
  </si>
  <si>
    <t>PCTFID016A</t>
  </si>
  <si>
    <t>Implementing MDB 2:</t>
  </si>
  <si>
    <t/>
  </si>
  <si>
    <t>Amount of CTF funding (million USD):</t>
  </si>
  <si>
    <t>Approved to date:</t>
  </si>
  <si>
    <t>Project lifetime:</t>
  </si>
  <si>
    <t>years</t>
  </si>
  <si>
    <t>Date of First MDB Approval:</t>
  </si>
  <si>
    <t>Expected Reporting Closure Date:</t>
  </si>
  <si>
    <t>Report Year 2014 covered in this sheet:</t>
  </si>
  <si>
    <t xml:space="preserve">From: </t>
  </si>
  <si>
    <t>To:</t>
  </si>
  <si>
    <t xml:space="preserve">Please complete all cells colored    </t>
  </si>
  <si>
    <t>Core indicators</t>
  </si>
  <si>
    <t>Unit</t>
  </si>
  <si>
    <t>Target at the time of TFC approval (cumulative over lifetime of the investment)</t>
  </si>
  <si>
    <t>Target at the time of MDB approval (cumulative over lifetime of the investment)</t>
  </si>
  <si>
    <t>Target at the time of MDB approval (as of expected reporting closure date)</t>
  </si>
  <si>
    <t>Report Year 2013</t>
  </si>
  <si>
    <t>Report Year 2014</t>
  </si>
  <si>
    <t>Report Year 2015</t>
  </si>
  <si>
    <t>Report Year 2016</t>
  </si>
  <si>
    <t>Report Year 2017</t>
  </si>
  <si>
    <t>Report Year 2018</t>
  </si>
  <si>
    <t>Report Year 2019</t>
  </si>
  <si>
    <t>Total actual to date</t>
  </si>
  <si>
    <t>Cumulative from start</t>
  </si>
  <si>
    <t>Annual</t>
  </si>
  <si>
    <r>
      <rPr>
        <b/>
        <sz val="12"/>
        <color theme="1"/>
        <rFont val="Calibri"/>
        <family val="2"/>
        <scheme val="minor"/>
      </rPr>
      <t xml:space="preserve">B1. Tons of </t>
    </r>
    <r>
      <rPr>
        <b/>
        <sz val="11"/>
        <color theme="1"/>
        <rFont val="Calibri"/>
        <family val="2"/>
        <scheme val="minor"/>
      </rPr>
      <t>GHG emissions reduced or avoided</t>
    </r>
  </si>
  <si>
    <r>
      <t>Tons of CO</t>
    </r>
    <r>
      <rPr>
        <sz val="10"/>
        <color theme="1"/>
        <rFont val="Calibri"/>
        <family val="2"/>
        <scheme val="minor"/>
      </rPr>
      <t>2</t>
    </r>
    <r>
      <rPr>
        <sz val="11"/>
        <color theme="1"/>
        <rFont val="Calibri"/>
        <family val="2"/>
        <scheme val="minor"/>
      </rPr>
      <t xml:space="preserve"> equivalent</t>
    </r>
  </si>
  <si>
    <t>Provide assumptions and remarks related to estimation of GHG emissions reduced and/or avoided</t>
  </si>
  <si>
    <t xml:space="preserve">Target tons of GHG emissions reduced or avoided: 2,270,000 ton CO2e per year (based on MDB approved subprojects' targets to date - 2 of 3 subprojects) 
Program emission reduction target explained in this doc: https://www.climateinvestmentfunds.org/cif/sites/climateinvestmentfunds.org/files/2013.09.16%20CTF%20Indo%20Geo%20program%20PUBLIC.pdf
</t>
  </si>
  <si>
    <t>Total Project size in US million $</t>
  </si>
  <si>
    <r>
      <rPr>
        <b/>
        <sz val="12"/>
        <color theme="1"/>
        <rFont val="Calibri"/>
        <family val="2"/>
        <scheme val="minor"/>
      </rPr>
      <t>B2.  Volume of d</t>
    </r>
    <r>
      <rPr>
        <b/>
        <sz val="11"/>
        <color theme="1"/>
        <rFont val="Calibri"/>
        <family val="2"/>
        <scheme val="minor"/>
      </rPr>
      <t>irect finance leveraged through CTF funding</t>
    </r>
  </si>
  <si>
    <t>million USD</t>
  </si>
  <si>
    <t xml:space="preserve">     MDB</t>
  </si>
  <si>
    <t xml:space="preserve">    Other MDB (please specify)</t>
  </si>
  <si>
    <t xml:space="preserve">     Government</t>
  </si>
  <si>
    <t xml:space="preserve">     Private sector</t>
  </si>
  <si>
    <t xml:space="preserve">     Bilateral</t>
  </si>
  <si>
    <t xml:space="preserve">    Other</t>
  </si>
  <si>
    <t>Exchange Rate used for non-US investments:</t>
  </si>
  <si>
    <t>US$1 =</t>
  </si>
  <si>
    <t>Specify the source of direct finance (e.g., name of the private sector,bilateral agency and other).</t>
  </si>
  <si>
    <t>Bilateral - $534 million from the Japan Bank for International Cooperation
Other - $20 million from the ADB Canadian Climate Fund for the Private Sector in Asia Under the Clean Energy Financing Partnership Facility</t>
  </si>
  <si>
    <t>B3. Installed capacity (MW) as a result of CTF interventions (Identify technology below)</t>
  </si>
  <si>
    <t>MW</t>
  </si>
  <si>
    <t>Wind</t>
  </si>
  <si>
    <t>Solar</t>
  </si>
  <si>
    <t>Hydro</t>
  </si>
  <si>
    <t>Geothermal</t>
  </si>
  <si>
    <t>Other/ Mixed</t>
  </si>
  <si>
    <t>Describe method of calculation</t>
  </si>
  <si>
    <t xml:space="preserve">B4. Number of additional passengers using low-carbon transport as a result of CTF </t>
  </si>
  <si>
    <t>No. of people</t>
  </si>
  <si>
    <t>n.a.</t>
  </si>
  <si>
    <t xml:space="preserve">   Female</t>
  </si>
  <si>
    <t xml:space="preserve">   Male</t>
  </si>
  <si>
    <t>Describe the type (car, bus, train, other)  of low carbon transport and how passenger numbers have been calculated</t>
  </si>
  <si>
    <t>B5. Annual energy savings as a result of CTF interventions (GWh)</t>
  </si>
  <si>
    <t>GWh</t>
  </si>
  <si>
    <t>Comment on methods of calculation</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</si>
  <si>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</si>
  <si>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No. of person employed during construction</t>
  </si>
  <si>
    <t>person</t>
  </si>
  <si>
    <t>No. of person employed during commercial operation</t>
  </si>
  <si>
    <t>Note: n.a. = not applicable          n.t.s.=no target set</t>
  </si>
  <si>
    <r>
      <t xml:space="preserve">Does that project/program intend to seek carbon finance or has it received carbon credits? If yes, please explain. 
</t>
    </r>
    <r>
      <rPr>
        <sz val="12"/>
        <rFont val="Calibri"/>
        <family val="2"/>
        <scheme val="minor"/>
      </rPr>
      <t>FY2014: NO</t>
    </r>
  </si>
  <si>
    <t>Please provide remarks for any indirect GHG emissions reduction and indirect funding leveraged.</t>
  </si>
  <si>
    <r>
      <t>General comments/Project status (</t>
    </r>
    <r>
      <rPr>
        <b/>
        <i/>
        <sz val="12"/>
        <rFont val="Calibri"/>
        <family val="2"/>
        <scheme val="minor"/>
      </rPr>
      <t>Optional</t>
    </r>
    <r>
      <rPr>
        <b/>
        <sz val="12"/>
        <rFont val="Calibri"/>
        <family val="2"/>
        <scheme val="minor"/>
      </rPr>
      <t>)</t>
    </r>
  </si>
  <si>
    <t xml:space="preserve">Indonesia Geothermal Clean Energy Investment Project </t>
  </si>
  <si>
    <t>IBRD</t>
  </si>
  <si>
    <t>XCTFID017A</t>
  </si>
  <si>
    <t>Tons of GHG emissions reduced or avoided: 1,100,000 ton CO2e per year.
*Avoided emissions can only be calculated after the power plant is commissioned</t>
  </si>
  <si>
    <t xml:space="preserve">*ISR (April 2013) </t>
  </si>
  <si>
    <t>*ISR (February 2014)</t>
  </si>
  <si>
    <t>Public health benefits from avoided local pollution over project life-cycle</t>
  </si>
  <si>
    <t>US$</t>
  </si>
  <si>
    <t>Environmental co-benefits in terms of avoided local pollution (tonnes per year)</t>
  </si>
  <si>
    <t xml:space="preserve">NOx, SO2, TSP; </t>
  </si>
  <si>
    <t>NOx - 3,000; SO2 - 5,400; TSP - 2,500</t>
  </si>
  <si>
    <t xml:space="preserve">Number of potential new residential connections </t>
  </si>
  <si>
    <t xml:space="preserve">Number </t>
  </si>
  <si>
    <t>Up to 955,000</t>
  </si>
  <si>
    <t>Improved energy security (Increased RE Share (incl. hydro): Sothern Sumatra)</t>
  </si>
  <si>
    <t xml:space="preserve"> from 38% to 42%; </t>
  </si>
  <si>
    <t xml:space="preserve">Improved energy security (Increased RE Share (incl. hydro): INorthern Sulawesi </t>
  </si>
  <si>
    <t>from 61% to 70%</t>
  </si>
  <si>
    <t xml:space="preserve">Development of local industry </t>
  </si>
  <si>
    <t xml:space="preserve">Increased employment </t>
  </si>
  <si>
    <t xml:space="preserve">Cost reduction </t>
  </si>
  <si>
    <t>Describe the development co-benefits</t>
  </si>
  <si>
    <t xml:space="preserve">Developmental indicators wil be calculated after the plant is comissioned </t>
  </si>
  <si>
    <t>Does that project/program intend to seek carbon finance or has it received carbon credits? If yes, please explain.</t>
  </si>
  <si>
    <r>
      <rPr>
        <b/>
        <sz val="12"/>
        <rFont val="Calibri"/>
        <family val="2"/>
        <scheme val="minor"/>
      </rPr>
      <t>General comments/Project status (</t>
    </r>
    <r>
      <rPr>
        <b/>
        <i/>
        <sz val="12"/>
        <rFont val="Calibri"/>
        <family val="2"/>
        <scheme val="minor"/>
      </rPr>
      <t>Optional</t>
    </r>
    <r>
      <rPr>
        <b/>
        <sz val="12"/>
        <rFont val="Calibri"/>
        <family val="2"/>
        <scheme val="minor"/>
      </rPr>
      <t xml:space="preserve">): </t>
    </r>
    <r>
      <rPr>
        <sz val="12"/>
        <rFont val="Calibri"/>
        <family val="2"/>
        <scheme val="minor"/>
      </rPr>
      <t xml:space="preserve">
2014: The project is supporting steam field above-ground systems and power plant construction, so results should be expected toward the end of project implementation. The project is lagging two years behind the original schedule and while no results can be reported yet, the project has made significant progress in the production drilling program as well as in procurement of steam gathering systems and power plants. Construction of Ulubelu 3&amp;4 110 MW and and Lahendong 5&amp;6 40MW is started.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</si>
</sst>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3" formatCode="_(* #,##0.00_);_(* \(#,##0.00\);_(* &quot;-&quot;??_);_(@_)"/>
    <numFmt numFmtId="164" formatCode="[$-409]dd\-mmm\-yy;@"/>
    <numFmt numFmtId="165" formatCode="&quot;$&quot;#,##0.0_);\(&quot;$&quot;#,##0.0\)"/>
    <numFmt numFmtId="166" formatCode="[$-409]mmm\-yy;@"/>
    <numFmt numFmtId="167" formatCode="[$-409]mmmm\ d\,\ yyyy;@"/>
    <numFmt numFmtId="168" formatCode="&quot;US$m &quot;#,##0_);\(#,##0\)"/>
    <numFmt numFmtId="169" formatCode="#,##0&quot; MW&quot;"/>
    <numFmt numFmtId="170" formatCode="#,##0&quot; GWh&quot;"/>
    <numFmt numFmtId="171" formatCode="mm/dd/yy;@"/>
    <numFmt numFmtId="172" formatCode="_(* #,##0_);_(* \(#,##0\);_(* &quot;-&quot;??_);_(@_)"/>
  </numFmts>
  <fonts count="22"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1"/>
      <color indexed="8"/>
      <name val="Calibri"/>
      <family val="2"/>
      <scheme val="minor"/>
    </font>
    <font>
      <b/>
      <sz val="12"/>
      <color theme="1"/>
      <name val="Calibri"/>
      <family val="2"/>
      <scheme val="minor"/>
    </font>
    <font>
      <sz val="11"/>
      <color theme="1"/>
      <name val="Times New Roman"/>
      <family val="1"/>
    </font>
    <font>
      <b/>
      <sz val="14"/>
      <color theme="1"/>
      <name val="Calibri"/>
      <family val="2"/>
      <scheme val="minor"/>
    </font>
    <font>
      <sz val="11"/>
      <name val="Calibri"/>
      <family val="2"/>
      <scheme val="minor"/>
    </font>
    <font>
      <sz val="11"/>
      <color theme="0" tint="-0.34998626667073579"/>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
      <b/>
      <sz val="11"/>
      <color theme="0" tint="-0.34998626667073579"/>
      <name val="Calibri"/>
      <family val="2"/>
      <scheme val="minor"/>
    </font>
    <font>
      <sz val="9"/>
      <color rgb="FF3F3F76"/>
      <name val="Calibri"/>
      <family val="2"/>
      <scheme val="minor"/>
    </font>
    <font>
      <i/>
      <sz val="9"/>
      <color indexed="8"/>
      <name val="Calibri"/>
      <family val="2"/>
      <scheme val="minor"/>
    </font>
    <font>
      <b/>
      <sz val="12"/>
      <name val="Calibri"/>
      <family val="2"/>
      <scheme val="minor"/>
    </font>
    <font>
      <sz val="12"/>
      <name val="Calibri"/>
      <family val="2"/>
      <scheme val="minor"/>
    </font>
    <font>
      <b/>
      <i/>
      <sz val="12"/>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rgb="FF7F7F7F"/>
      </left>
      <right/>
      <top/>
      <bottom/>
      <diagonal/>
    </border>
    <border>
      <left style="thin">
        <color auto="1"/>
      </left>
      <right style="thin">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double">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double">
        <color auto="1"/>
      </right>
      <top style="double">
        <color auto="1"/>
      </top>
      <bottom style="medium">
        <color auto="1"/>
      </bottom>
      <diagonal/>
    </border>
    <border>
      <left style="double">
        <color auto="1"/>
      </left>
      <right style="double">
        <color auto="1"/>
      </right>
      <top/>
      <bottom/>
      <diagonal/>
    </border>
    <border>
      <left style="thin">
        <color auto="1"/>
      </left>
      <right style="thin">
        <color auto="1"/>
      </right>
      <top style="double">
        <color auto="1"/>
      </top>
      <bottom style="medium">
        <color auto="1"/>
      </bottom>
      <diagonal/>
    </border>
    <border>
      <left style="double">
        <color auto="1"/>
      </left>
      <right style="double">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ouble">
        <color auto="1"/>
      </left>
      <right style="double">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double">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double">
        <color auto="1"/>
      </right>
      <top style="medium">
        <color auto="1"/>
      </top>
      <bottom/>
      <diagonal/>
    </border>
    <border>
      <left style="double">
        <color auto="1"/>
      </left>
      <right style="thin">
        <color auto="1"/>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style="double">
        <color auto="1"/>
      </left>
      <right style="thin">
        <color auto="1"/>
      </right>
      <top/>
      <bottom style="thin">
        <color auto="1"/>
      </bottom>
      <diagonal/>
    </border>
    <border>
      <left/>
      <right/>
      <top style="thin">
        <color auto="1"/>
      </top>
      <bottom/>
      <diagonal/>
    </border>
    <border>
      <left style="double">
        <color auto="1"/>
      </left>
      <right/>
      <top style="medium">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medium">
        <color auto="1"/>
      </bottom>
      <diagonal/>
    </border>
    <border>
      <left/>
      <right/>
      <top style="medium">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bottom style="thin">
        <color indexed="64"/>
      </bottom>
      <diagonal/>
    </border>
    <border>
      <left style="double">
        <color indexed="64"/>
      </left>
      <right style="thin">
        <color indexed="64"/>
      </right>
      <top style="medium">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278">
    <xf numFmtId="0" fontId="0" fillId="0" borderId="0" xfId="0"/>
    <xf numFmtId="0" fontId="5" fillId="0" borderId="0" xfId="0" applyFont="1" applyProtection="1"/>
    <xf numFmtId="0" fontId="0" fillId="0" borderId="0" xfId="0" applyProtection="1"/>
    <xf numFmtId="0" fontId="4" fillId="0" borderId="0" xfId="0" applyFont="1" applyProtection="1"/>
    <xf numFmtId="0" fontId="6" fillId="0" borderId="0" xfId="0" applyFont="1" applyProtection="1"/>
    <xf numFmtId="0" fontId="0" fillId="0" borderId="0" xfId="0" applyAlignment="1" applyProtection="1">
      <alignment horizontal="right"/>
    </xf>
    <xf numFmtId="164" fontId="0" fillId="4" borderId="2" xfId="0" applyNumberFormat="1" applyFill="1" applyBorder="1" applyAlignment="1" applyProtection="1">
      <alignment horizontal="center"/>
      <protection locked="0"/>
    </xf>
    <xf numFmtId="0" fontId="7" fillId="0" borderId="0" xfId="0" applyFont="1" applyAlignment="1" applyProtection="1">
      <alignment horizontal="right"/>
    </xf>
    <xf numFmtId="14" fontId="7" fillId="0" borderId="0" xfId="0" applyNumberFormat="1" applyFont="1" applyAlignment="1" applyProtection="1">
      <alignment horizontal="center"/>
    </xf>
    <xf numFmtId="0" fontId="8" fillId="0" borderId="3" xfId="0" applyFont="1" applyBorder="1" applyProtection="1">
      <protection hidden="1"/>
    </xf>
    <xf numFmtId="0" fontId="0" fillId="0" borderId="4" xfId="0" applyBorder="1" applyProtection="1"/>
    <xf numFmtId="0" fontId="8" fillId="0" borderId="4" xfId="0" applyFont="1" applyBorder="1" applyAlignment="1" applyProtection="1">
      <alignment horizontal="right"/>
    </xf>
    <xf numFmtId="0" fontId="0" fillId="0" borderId="0" xfId="0" applyBorder="1" applyAlignment="1" applyProtection="1">
      <protection hidden="1"/>
    </xf>
    <xf numFmtId="0" fontId="0" fillId="0" borderId="0" xfId="0" applyBorder="1" applyAlignment="1" applyProtection="1"/>
    <xf numFmtId="0" fontId="8" fillId="0" borderId="0" xfId="0" applyFont="1" applyBorder="1" applyAlignment="1" applyProtection="1"/>
    <xf numFmtId="0" fontId="8" fillId="0" borderId="0" xfId="0" applyFont="1" applyBorder="1" applyAlignment="1" applyProtection="1">
      <alignment horizontal="right"/>
    </xf>
    <xf numFmtId="0" fontId="9" fillId="5" borderId="0" xfId="0" applyFont="1" applyFill="1" applyAlignment="1" applyProtection="1">
      <alignment horizontal="left" wrapText="1"/>
    </xf>
    <xf numFmtId="0" fontId="8" fillId="0" borderId="7" xfId="0" applyFont="1" applyBorder="1" applyAlignment="1" applyProtection="1"/>
    <xf numFmtId="0" fontId="0" fillId="0" borderId="7" xfId="0" applyBorder="1" applyAlignment="1" applyProtection="1"/>
    <xf numFmtId="165" fontId="0" fillId="0" borderId="0" xfId="1" applyNumberFormat="1" applyFont="1" applyBorder="1" applyAlignment="1" applyProtection="1">
      <alignment horizontal="left"/>
      <protection hidden="1"/>
    </xf>
    <xf numFmtId="165" fontId="0" fillId="0" borderId="0" xfId="1" applyNumberFormat="1" applyFont="1" applyBorder="1" applyAlignment="1" applyProtection="1">
      <alignment horizontal="right"/>
      <protection hidden="1"/>
    </xf>
    <xf numFmtId="6" fontId="0" fillId="0" borderId="0" xfId="0" applyNumberFormat="1" applyBorder="1" applyAlignment="1" applyProtection="1">
      <alignment horizontal="left"/>
    </xf>
    <xf numFmtId="0" fontId="0" fillId="0" borderId="0" xfId="0" applyBorder="1" applyProtection="1"/>
    <xf numFmtId="0" fontId="0" fillId="0" borderId="2" xfId="0" applyFill="1" applyBorder="1" applyAlignment="1" applyProtection="1"/>
    <xf numFmtId="166" fontId="0" fillId="0" borderId="0" xfId="0" applyNumberFormat="1" applyBorder="1" applyAlignment="1" applyProtection="1">
      <alignment horizontal="left"/>
      <protection hidden="1"/>
    </xf>
    <xf numFmtId="0" fontId="8" fillId="0" borderId="8" xfId="0" applyFont="1" applyBorder="1" applyAlignment="1" applyProtection="1">
      <alignment horizontal="right"/>
    </xf>
    <xf numFmtId="166" fontId="0" fillId="4" borderId="9" xfId="0" applyNumberFormat="1" applyFill="1" applyBorder="1" applyAlignment="1" applyProtection="1">
      <alignment horizontal="center"/>
      <protection locked="0"/>
    </xf>
    <xf numFmtId="0" fontId="0" fillId="0" borderId="7" xfId="0" applyBorder="1" applyProtection="1"/>
    <xf numFmtId="0" fontId="8" fillId="0" borderId="10" xfId="0" applyFont="1" applyBorder="1" applyAlignment="1" applyProtection="1">
      <alignment horizontal="right"/>
    </xf>
    <xf numFmtId="0" fontId="8" fillId="0" borderId="11" xfId="0" applyFont="1" applyBorder="1" applyAlignment="1" applyProtection="1">
      <alignment horizontal="right"/>
    </xf>
    <xf numFmtId="0" fontId="0" fillId="0" borderId="11" xfId="0" applyBorder="1" applyAlignment="1" applyProtection="1">
      <alignment horizontal="right"/>
    </xf>
    <xf numFmtId="167" fontId="0" fillId="0" borderId="11" xfId="0" applyNumberFormat="1" applyBorder="1" applyAlignment="1" applyProtection="1">
      <alignment horizontal="left"/>
    </xf>
    <xf numFmtId="0" fontId="0" fillId="0" borderId="11" xfId="0" applyBorder="1" applyAlignment="1" applyProtection="1">
      <alignment horizontal="left"/>
    </xf>
    <xf numFmtId="0" fontId="8" fillId="0" borderId="11" xfId="0" applyFont="1" applyBorder="1" applyAlignment="1" applyProtection="1"/>
    <xf numFmtId="0" fontId="0" fillId="0" borderId="12" xfId="0" applyBorder="1" applyProtection="1"/>
    <xf numFmtId="0" fontId="0" fillId="0" borderId="0" xfId="0" applyBorder="1" applyAlignment="1" applyProtection="1">
      <alignment horizontal="right"/>
    </xf>
    <xf numFmtId="0" fontId="4" fillId="0" borderId="0" xfId="0" applyFont="1" applyBorder="1" applyAlignment="1" applyProtection="1">
      <alignment horizontal="left" vertical="center" wrapText="1"/>
    </xf>
    <xf numFmtId="0" fontId="2" fillId="4" borderId="1" xfId="2" applyFill="1" applyBorder="1" applyAlignment="1" applyProtection="1">
      <alignment wrapText="1"/>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2" xfId="0" applyFont="1" applyBorder="1" applyAlignment="1" applyProtection="1">
      <alignment horizontal="center" wrapText="1"/>
    </xf>
    <xf numFmtId="0" fontId="11" fillId="0" borderId="23" xfId="0" applyFont="1" applyBorder="1" applyAlignment="1" applyProtection="1">
      <alignment horizontal="center" wrapText="1"/>
    </xf>
    <xf numFmtId="0" fontId="12" fillId="0" borderId="23" xfId="0" applyFont="1" applyBorder="1" applyAlignment="1" applyProtection="1">
      <alignment horizontal="center" wrapText="1"/>
    </xf>
    <xf numFmtId="0" fontId="12" fillId="0" borderId="24" xfId="0" applyFont="1" applyBorder="1" applyAlignment="1" applyProtection="1">
      <alignment horizontal="center" wrapText="1"/>
    </xf>
    <xf numFmtId="0" fontId="11" fillId="0" borderId="21" xfId="0" applyFont="1" applyBorder="1" applyAlignment="1" applyProtection="1">
      <alignment horizontal="center" wrapText="1"/>
    </xf>
    <xf numFmtId="0" fontId="4" fillId="0" borderId="20" xfId="0" applyFont="1" applyBorder="1" applyAlignment="1" applyProtection="1">
      <alignment vertical="top" wrapText="1"/>
    </xf>
    <xf numFmtId="0" fontId="0" fillId="0" borderId="13" xfId="0" applyBorder="1" applyAlignment="1" applyProtection="1">
      <alignment horizontal="center" vertical="center" wrapText="1"/>
    </xf>
    <xf numFmtId="3" fontId="2" fillId="0" borderId="25" xfId="2" applyNumberFormat="1" applyFill="1" applyBorder="1" applyAlignment="1" applyProtection="1"/>
    <xf numFmtId="3" fontId="2" fillId="4" borderId="26" xfId="2" applyNumberFormat="1" applyFill="1" applyBorder="1" applyAlignment="1" applyProtection="1">
      <protection locked="0"/>
    </xf>
    <xf numFmtId="3" fontId="14" fillId="0" borderId="27" xfId="2" applyNumberFormat="1" applyFont="1" applyFill="1" applyBorder="1" applyAlignment="1" applyProtection="1"/>
    <xf numFmtId="3" fontId="11" fillId="4" borderId="2" xfId="2" applyNumberFormat="1" applyFont="1" applyFill="1" applyBorder="1" applyAlignment="1" applyProtection="1">
      <protection locked="0"/>
    </xf>
    <xf numFmtId="3" fontId="12" fillId="0" borderId="2" xfId="2" applyNumberFormat="1" applyFont="1" applyFill="1" applyBorder="1" applyAlignment="1" applyProtection="1"/>
    <xf numFmtId="3" fontId="12" fillId="0" borderId="28" xfId="2" applyNumberFormat="1" applyFont="1" applyFill="1" applyBorder="1" applyAlignment="1" applyProtection="1"/>
    <xf numFmtId="3" fontId="11" fillId="0" borderId="29" xfId="2" applyNumberFormat="1" applyFont="1" applyFill="1" applyBorder="1" applyAlignment="1" applyProtection="1"/>
    <xf numFmtId="0" fontId="4" fillId="0" borderId="30" xfId="0" applyFont="1" applyBorder="1" applyAlignment="1" applyProtection="1">
      <alignment vertical="top" wrapText="1"/>
    </xf>
    <xf numFmtId="0" fontId="4" fillId="0" borderId="34" xfId="0" applyFont="1" applyBorder="1" applyAlignment="1" applyProtection="1">
      <alignment vertical="top" wrapText="1"/>
    </xf>
    <xf numFmtId="4" fontId="2" fillId="0" borderId="6" xfId="2" applyNumberFormat="1" applyFill="1" applyBorder="1" applyAlignment="1" applyProtection="1">
      <alignment horizontal="left"/>
    </xf>
    <xf numFmtId="168" fontId="15" fillId="0" borderId="34" xfId="2" applyNumberFormat="1" applyFont="1" applyFill="1" applyBorder="1" applyAlignment="1" applyProtection="1">
      <alignment horizontal="right"/>
    </xf>
    <xf numFmtId="168" fontId="16" fillId="0" borderId="35" xfId="2" applyNumberFormat="1" applyFont="1" applyFill="1" applyBorder="1" applyAlignment="1" applyProtection="1">
      <alignment horizontal="right"/>
    </xf>
    <xf numFmtId="168" fontId="16" fillId="0" borderId="36" xfId="2" applyNumberFormat="1" applyFont="1" applyFill="1" applyBorder="1" applyAlignment="1" applyProtection="1">
      <alignment horizontal="right"/>
    </xf>
    <xf numFmtId="0" fontId="4" fillId="0" borderId="37" xfId="0" applyFont="1" applyBorder="1" applyAlignment="1" applyProtection="1">
      <alignment horizontal="left" vertical="top" wrapText="1"/>
    </xf>
    <xf numFmtId="168" fontId="15" fillId="0" borderId="37" xfId="3" applyNumberFormat="1" applyFont="1" applyFill="1" applyBorder="1" applyAlignment="1" applyProtection="1">
      <alignment wrapText="1"/>
    </xf>
    <xf numFmtId="168" fontId="15" fillId="0" borderId="39" xfId="3" applyNumberFormat="1" applyFont="1" applyFill="1" applyBorder="1" applyAlignment="1" applyProtection="1">
      <alignment wrapText="1"/>
    </xf>
    <xf numFmtId="168" fontId="16" fillId="0" borderId="39" xfId="3" applyNumberFormat="1" applyFont="1" applyFill="1" applyBorder="1" applyAlignment="1" applyProtection="1">
      <alignment wrapText="1"/>
    </xf>
    <xf numFmtId="0" fontId="0" fillId="0" borderId="40" xfId="0" applyBorder="1" applyAlignment="1" applyProtection="1">
      <alignment vertical="top" wrapText="1"/>
    </xf>
    <xf numFmtId="168" fontId="2" fillId="0" borderId="40" xfId="2" applyNumberFormat="1" applyFill="1" applyBorder="1" applyAlignment="1" applyProtection="1">
      <alignment wrapText="1"/>
    </xf>
    <xf numFmtId="168" fontId="11" fillId="4" borderId="40" xfId="2" applyNumberFormat="1" applyFont="1" applyFill="1" applyBorder="1" applyAlignment="1" applyProtection="1">
      <alignment wrapText="1"/>
      <protection locked="0"/>
    </xf>
    <xf numFmtId="168" fontId="11" fillId="0" borderId="41" xfId="2" applyNumberFormat="1" applyFont="1" applyFill="1" applyBorder="1" applyAlignment="1" applyProtection="1">
      <alignment wrapText="1"/>
    </xf>
    <xf numFmtId="168" fontId="11" fillId="4" borderId="9" xfId="2" applyNumberFormat="1" applyFont="1" applyFill="1" applyBorder="1" applyAlignment="1" applyProtection="1">
      <alignment wrapText="1"/>
      <protection locked="0"/>
    </xf>
    <xf numFmtId="168" fontId="12" fillId="0" borderId="9" xfId="2" applyNumberFormat="1" applyFont="1" applyFill="1" applyBorder="1" applyAlignment="1" applyProtection="1">
      <alignment wrapText="1"/>
    </xf>
    <xf numFmtId="168" fontId="12" fillId="0" borderId="42" xfId="2" applyNumberFormat="1" applyFont="1" applyFill="1" applyBorder="1" applyAlignment="1" applyProtection="1">
      <alignment wrapText="1"/>
    </xf>
    <xf numFmtId="168" fontId="11" fillId="0" borderId="40" xfId="2" applyNumberFormat="1" applyFont="1" applyFill="1" applyBorder="1" applyAlignment="1" applyProtection="1">
      <alignment wrapText="1"/>
    </xf>
    <xf numFmtId="0" fontId="0" fillId="4" borderId="29" xfId="0" applyFill="1" applyBorder="1" applyAlignment="1" applyProtection="1">
      <alignment vertical="top" wrapText="1"/>
    </xf>
    <xf numFmtId="168" fontId="2" fillId="0" borderId="29" xfId="2" applyNumberFormat="1" applyFill="1" applyBorder="1" applyAlignment="1" applyProtection="1">
      <alignment wrapText="1"/>
    </xf>
    <xf numFmtId="168" fontId="11" fillId="4" borderId="29" xfId="2" applyNumberFormat="1" applyFont="1" applyFill="1" applyBorder="1" applyAlignment="1" applyProtection="1">
      <alignment wrapText="1"/>
      <protection locked="0"/>
    </xf>
    <xf numFmtId="168" fontId="11" fillId="0" borderId="27" xfId="2" applyNumberFormat="1" applyFont="1" applyFill="1" applyBorder="1" applyAlignment="1" applyProtection="1">
      <alignment wrapText="1"/>
    </xf>
    <xf numFmtId="168" fontId="11" fillId="4" borderId="2" xfId="2" applyNumberFormat="1" applyFont="1" applyFill="1" applyBorder="1" applyAlignment="1" applyProtection="1">
      <alignment wrapText="1"/>
      <protection locked="0"/>
    </xf>
    <xf numFmtId="168" fontId="12" fillId="0" borderId="2" xfId="2" applyNumberFormat="1" applyFont="1" applyFill="1" applyBorder="1" applyAlignment="1" applyProtection="1">
      <alignment wrapText="1"/>
    </xf>
    <xf numFmtId="168" fontId="12" fillId="0" borderId="28" xfId="2" applyNumberFormat="1" applyFont="1" applyFill="1" applyBorder="1" applyAlignment="1" applyProtection="1">
      <alignment wrapText="1"/>
    </xf>
    <xf numFmtId="0" fontId="0" fillId="0" borderId="29" xfId="0" applyBorder="1" applyAlignment="1" applyProtection="1">
      <alignment vertical="top" wrapText="1"/>
    </xf>
    <xf numFmtId="0" fontId="0" fillId="0" borderId="43" xfId="0" applyBorder="1" applyAlignment="1" applyProtection="1">
      <alignment vertical="top" wrapText="1"/>
    </xf>
    <xf numFmtId="168" fontId="2" fillId="0" borderId="43" xfId="2" applyNumberFormat="1" applyFill="1" applyBorder="1" applyAlignment="1" applyProtection="1">
      <alignment wrapText="1"/>
    </xf>
    <xf numFmtId="168" fontId="11" fillId="4" borderId="43" xfId="2" applyNumberFormat="1" applyFont="1" applyFill="1" applyBorder="1" applyAlignment="1" applyProtection="1">
      <alignment wrapText="1"/>
      <protection locked="0"/>
    </xf>
    <xf numFmtId="168" fontId="11" fillId="0" borderId="44" xfId="2" applyNumberFormat="1" applyFont="1" applyFill="1" applyBorder="1" applyAlignment="1" applyProtection="1">
      <alignment wrapText="1"/>
    </xf>
    <xf numFmtId="168" fontId="11" fillId="4" borderId="45" xfId="2" applyNumberFormat="1" applyFont="1" applyFill="1" applyBorder="1" applyAlignment="1" applyProtection="1">
      <alignment wrapText="1"/>
      <protection locked="0"/>
    </xf>
    <xf numFmtId="168" fontId="12" fillId="0" borderId="45" xfId="2" applyNumberFormat="1" applyFont="1" applyFill="1" applyBorder="1" applyAlignment="1" applyProtection="1">
      <alignment wrapText="1"/>
    </xf>
    <xf numFmtId="168" fontId="12" fillId="0" borderId="46" xfId="2" applyNumberFormat="1" applyFont="1" applyFill="1" applyBorder="1" applyAlignment="1" applyProtection="1">
      <alignment wrapText="1"/>
    </xf>
    <xf numFmtId="168" fontId="11" fillId="0" borderId="38" xfId="2" applyNumberFormat="1" applyFont="1" applyFill="1" applyBorder="1" applyAlignment="1" applyProtection="1">
      <alignment wrapText="1"/>
    </xf>
    <xf numFmtId="0" fontId="0" fillId="0" borderId="29" xfId="0" applyBorder="1" applyAlignment="1" applyProtection="1">
      <alignment horizontal="right" vertical="center" wrapText="1"/>
    </xf>
    <xf numFmtId="0" fontId="2" fillId="0" borderId="47" xfId="2" applyNumberFormat="1" applyFill="1" applyBorder="1" applyAlignment="1" applyProtection="1">
      <alignment wrapText="1"/>
    </xf>
    <xf numFmtId="0" fontId="11" fillId="4" borderId="47" xfId="2" applyNumberFormat="1" applyFont="1" applyFill="1" applyBorder="1" applyAlignment="1" applyProtection="1">
      <alignment wrapText="1"/>
      <protection locked="0"/>
    </xf>
    <xf numFmtId="0" fontId="2" fillId="4" borderId="47" xfId="2" applyNumberFormat="1" applyFill="1" applyBorder="1" applyAlignment="1" applyProtection="1">
      <alignment wrapText="1"/>
      <protection locked="0"/>
    </xf>
    <xf numFmtId="0" fontId="11" fillId="0" borderId="48" xfId="2" applyNumberFormat="1" applyFont="1" applyFill="1" applyBorder="1" applyAlignment="1" applyProtection="1">
      <alignment wrapText="1"/>
    </xf>
    <xf numFmtId="0" fontId="11" fillId="4" borderId="49" xfId="2" applyNumberFormat="1" applyFont="1" applyFill="1" applyBorder="1" applyAlignment="1" applyProtection="1">
      <alignment wrapText="1"/>
      <protection locked="0"/>
    </xf>
    <xf numFmtId="0" fontId="12" fillId="0" borderId="49" xfId="2" applyNumberFormat="1" applyFont="1" applyFill="1" applyBorder="1" applyAlignment="1" applyProtection="1">
      <alignment wrapText="1"/>
    </xf>
    <xf numFmtId="0" fontId="12" fillId="0" borderId="50" xfId="2" applyNumberFormat="1" applyFont="1" applyFill="1" applyBorder="1" applyAlignment="1" applyProtection="1">
      <alignment wrapText="1"/>
    </xf>
    <xf numFmtId="0" fontId="11" fillId="0" borderId="47" xfId="2" applyNumberFormat="1" applyFont="1" applyFill="1" applyBorder="1" applyAlignment="1" applyProtection="1">
      <alignment wrapText="1"/>
    </xf>
    <xf numFmtId="0" fontId="0" fillId="0" borderId="31" xfId="0" applyBorder="1" applyAlignment="1" applyProtection="1">
      <alignment vertical="top" wrapText="1"/>
    </xf>
    <xf numFmtId="0" fontId="4" fillId="0" borderId="40" xfId="0" applyFont="1" applyBorder="1" applyAlignment="1" applyProtection="1">
      <alignment vertical="top" wrapText="1"/>
    </xf>
    <xf numFmtId="169" fontId="15" fillId="3" borderId="47" xfId="3" applyNumberFormat="1" applyFont="1" applyBorder="1" applyAlignment="1" applyProtection="1">
      <alignment wrapText="1"/>
    </xf>
    <xf numFmtId="169" fontId="15" fillId="3" borderId="52" xfId="3" applyNumberFormat="1" applyFont="1" applyBorder="1" applyAlignment="1" applyProtection="1">
      <alignment wrapText="1"/>
    </xf>
    <xf numFmtId="169" fontId="15" fillId="3" borderId="53" xfId="3" applyNumberFormat="1" applyFont="1" applyBorder="1" applyAlignment="1" applyProtection="1">
      <alignment wrapText="1"/>
    </xf>
    <xf numFmtId="169" fontId="16" fillId="3" borderId="47" xfId="3" applyNumberFormat="1" applyFont="1" applyBorder="1" applyAlignment="1" applyProtection="1">
      <alignment wrapText="1"/>
    </xf>
    <xf numFmtId="169" fontId="16" fillId="3" borderId="54" xfId="3" applyNumberFormat="1" applyFont="1" applyBorder="1" applyAlignment="1" applyProtection="1">
      <alignment wrapText="1"/>
    </xf>
    <xf numFmtId="4" fontId="2" fillId="0" borderId="29" xfId="2" applyNumberFormat="1" applyFill="1" applyBorder="1" applyAlignment="1" applyProtection="1">
      <alignment wrapText="1"/>
    </xf>
    <xf numFmtId="169" fontId="2" fillId="0" borderId="29" xfId="2" applyNumberFormat="1" applyFill="1" applyBorder="1" applyAlignment="1" applyProtection="1">
      <alignment wrapText="1"/>
    </xf>
    <xf numFmtId="169" fontId="2" fillId="4" borderId="29" xfId="2" applyNumberFormat="1" applyFill="1" applyBorder="1" applyAlignment="1" applyProtection="1">
      <alignment wrapText="1"/>
      <protection locked="0"/>
    </xf>
    <xf numFmtId="169" fontId="11" fillId="0" borderId="55" xfId="2" applyNumberFormat="1" applyFont="1" applyFill="1" applyBorder="1" applyAlignment="1" applyProtection="1">
      <alignment wrapText="1"/>
    </xf>
    <xf numFmtId="169" fontId="11" fillId="4" borderId="9" xfId="2" applyNumberFormat="1" applyFont="1" applyFill="1" applyBorder="1" applyAlignment="1" applyProtection="1">
      <alignment wrapText="1"/>
      <protection locked="0"/>
    </xf>
    <xf numFmtId="169" fontId="12" fillId="0" borderId="9" xfId="2" applyNumberFormat="1" applyFont="1" applyFill="1" applyBorder="1" applyAlignment="1" applyProtection="1">
      <alignment wrapText="1"/>
    </xf>
    <xf numFmtId="169" fontId="12" fillId="0" borderId="42" xfId="2" applyNumberFormat="1" applyFont="1" applyFill="1" applyBorder="1" applyAlignment="1" applyProtection="1">
      <alignment wrapText="1"/>
    </xf>
    <xf numFmtId="169" fontId="11" fillId="0" borderId="40" xfId="2" applyNumberFormat="1" applyFont="1" applyFill="1" applyBorder="1" applyAlignment="1" applyProtection="1">
      <alignment wrapText="1"/>
    </xf>
    <xf numFmtId="4" fontId="2" fillId="4" borderId="29" xfId="2" applyNumberFormat="1" applyFill="1" applyBorder="1" applyAlignment="1" applyProtection="1">
      <alignment wrapText="1"/>
    </xf>
    <xf numFmtId="0" fontId="0" fillId="0" borderId="30" xfId="0" applyBorder="1" applyAlignment="1" applyProtection="1">
      <alignment vertical="top" wrapText="1"/>
    </xf>
    <xf numFmtId="4" fontId="2" fillId="4" borderId="31" xfId="2" applyNumberFormat="1" applyFill="1" applyBorder="1" applyAlignment="1" applyProtection="1">
      <alignment horizontal="left" wrapText="1"/>
      <protection locked="0"/>
    </xf>
    <xf numFmtId="4" fontId="2" fillId="4" borderId="56" xfId="2" applyNumberFormat="1" applyFill="1" applyBorder="1" applyAlignment="1" applyProtection="1">
      <alignment horizontal="left" wrapText="1"/>
      <protection locked="0"/>
    </xf>
    <xf numFmtId="4" fontId="2" fillId="4" borderId="32" xfId="2" applyNumberFormat="1" applyFill="1" applyBorder="1" applyAlignment="1" applyProtection="1">
      <alignment horizontal="left" wrapText="1"/>
      <protection locked="0"/>
    </xf>
    <xf numFmtId="4" fontId="2" fillId="4" borderId="33" xfId="2" applyNumberFormat="1" applyFill="1" applyBorder="1" applyAlignment="1" applyProtection="1">
      <alignment horizontal="left" wrapText="1"/>
      <protection locked="0"/>
    </xf>
    <xf numFmtId="3" fontId="15" fillId="0" borderId="47" xfId="3" applyNumberFormat="1" applyFont="1" applyFill="1" applyBorder="1" applyAlignment="1" applyProtection="1">
      <alignment horizontal="center" vertical="center" wrapText="1"/>
    </xf>
    <xf numFmtId="1" fontId="15" fillId="0" borderId="47" xfId="3" applyNumberFormat="1" applyFont="1" applyFill="1" applyBorder="1" applyAlignment="1" applyProtection="1">
      <alignment horizontal="center" vertical="center" wrapText="1"/>
      <protection locked="0"/>
    </xf>
    <xf numFmtId="1" fontId="15" fillId="3" borderId="47" xfId="3" applyNumberFormat="1" applyFont="1" applyBorder="1" applyAlignment="1" applyProtection="1">
      <alignment horizontal="center" vertical="center" wrapText="1"/>
    </xf>
    <xf numFmtId="1" fontId="15" fillId="0" borderId="41" xfId="3" applyNumberFormat="1" applyFont="1" applyFill="1" applyBorder="1" applyAlignment="1" applyProtection="1">
      <alignment horizontal="center" vertical="center" wrapText="1"/>
    </xf>
    <xf numFmtId="1" fontId="15" fillId="3" borderId="41" xfId="3" applyNumberFormat="1" applyFont="1" applyBorder="1" applyAlignment="1" applyProtection="1">
      <alignment horizontal="center" vertical="center" wrapText="1"/>
    </xf>
    <xf numFmtId="1" fontId="16" fillId="3" borderId="9" xfId="3" applyNumberFormat="1" applyFont="1" applyBorder="1" applyAlignment="1" applyProtection="1">
      <alignment horizontal="center" vertical="center" wrapText="1"/>
    </xf>
    <xf numFmtId="1" fontId="16" fillId="3" borderId="58" xfId="3" applyNumberFormat="1" applyFont="1" applyBorder="1" applyAlignment="1" applyProtection="1">
      <alignment horizontal="center" vertical="center" wrapText="1"/>
    </xf>
    <xf numFmtId="1" fontId="2" fillId="0" borderId="29" xfId="2" applyNumberFormat="1" applyFill="1" applyBorder="1" applyAlignment="1" applyProtection="1">
      <alignment wrapText="1"/>
    </xf>
    <xf numFmtId="1" fontId="2" fillId="4" borderId="29" xfId="2" applyNumberFormat="1" applyFill="1" applyBorder="1" applyAlignment="1" applyProtection="1">
      <alignment wrapText="1"/>
      <protection locked="0"/>
    </xf>
    <xf numFmtId="1" fontId="11" fillId="0" borderId="27" xfId="2" applyNumberFormat="1" applyFont="1" applyFill="1" applyBorder="1" applyAlignment="1" applyProtection="1">
      <alignment wrapText="1"/>
    </xf>
    <xf numFmtId="1" fontId="11" fillId="4" borderId="2" xfId="2" applyNumberFormat="1" applyFont="1" applyFill="1" applyBorder="1" applyAlignment="1" applyProtection="1">
      <alignment wrapText="1"/>
      <protection locked="0"/>
    </xf>
    <xf numFmtId="1" fontId="12" fillId="0" borderId="2" xfId="2" applyNumberFormat="1" applyFont="1" applyFill="1" applyBorder="1" applyAlignment="1" applyProtection="1">
      <alignment wrapText="1"/>
    </xf>
    <xf numFmtId="1" fontId="12" fillId="0" borderId="59" xfId="2" applyNumberFormat="1" applyFont="1" applyFill="1" applyBorder="1" applyAlignment="1" applyProtection="1">
      <alignment wrapText="1"/>
    </xf>
    <xf numFmtId="0" fontId="0" fillId="0" borderId="0" xfId="0" applyAlignment="1" applyProtection="1">
      <alignment vertical="center"/>
    </xf>
    <xf numFmtId="0" fontId="0" fillId="0" borderId="60" xfId="0" applyBorder="1" applyAlignment="1" applyProtection="1">
      <alignment horizontal="center" vertical="center" wrapText="1"/>
    </xf>
    <xf numFmtId="170" fontId="2" fillId="0" borderId="47" xfId="1" applyNumberFormat="1" applyFont="1" applyFill="1" applyBorder="1" applyAlignment="1" applyProtection="1">
      <alignment vertical="center" wrapText="1"/>
    </xf>
    <xf numFmtId="170" fontId="2" fillId="4" borderId="47" xfId="1" applyNumberFormat="1" applyFont="1" applyFill="1" applyBorder="1" applyAlignment="1" applyProtection="1">
      <alignment vertical="center" wrapText="1"/>
      <protection locked="0"/>
    </xf>
    <xf numFmtId="170" fontId="11" fillId="0" borderId="41" xfId="1" applyNumberFormat="1" applyFont="1" applyFill="1" applyBorder="1" applyAlignment="1" applyProtection="1">
      <alignment vertical="center" wrapText="1"/>
    </xf>
    <xf numFmtId="170" fontId="11" fillId="4" borderId="9" xfId="1" applyNumberFormat="1" applyFont="1" applyFill="1" applyBorder="1" applyAlignment="1" applyProtection="1">
      <alignment vertical="center" wrapText="1"/>
      <protection locked="0"/>
    </xf>
    <xf numFmtId="170" fontId="12" fillId="0" borderId="49" xfId="1" applyNumberFormat="1" applyFont="1" applyFill="1" applyBorder="1" applyAlignment="1" applyProtection="1">
      <alignment vertical="center" wrapText="1"/>
    </xf>
    <xf numFmtId="170" fontId="2" fillId="0" borderId="50" xfId="1" applyNumberFormat="1" applyFont="1" applyFill="1" applyBorder="1" applyAlignment="1" applyProtection="1">
      <alignment vertical="center" wrapText="1"/>
    </xf>
    <xf numFmtId="4" fontId="2" fillId="4" borderId="31" xfId="2" applyNumberFormat="1" applyFill="1" applyBorder="1" applyAlignment="1" applyProtection="1">
      <alignment horizontal="left" wrapText="1"/>
    </xf>
    <xf numFmtId="4" fontId="2" fillId="4" borderId="61" xfId="2" applyNumberFormat="1" applyFill="1" applyBorder="1" applyAlignment="1" applyProtection="1">
      <alignment horizontal="left" wrapText="1"/>
    </xf>
    <xf numFmtId="4" fontId="2" fillId="4" borderId="32" xfId="2" applyNumberFormat="1" applyFill="1" applyBorder="1" applyAlignment="1" applyProtection="1">
      <alignment horizontal="left" wrapText="1"/>
    </xf>
    <xf numFmtId="4" fontId="2" fillId="4" borderId="33" xfId="2" applyNumberFormat="1" applyFill="1" applyBorder="1" applyAlignment="1" applyProtection="1">
      <alignment horizontal="left" wrapText="1"/>
    </xf>
    <xf numFmtId="4" fontId="2" fillId="4" borderId="29" xfId="2" applyNumberFormat="1" applyFill="1" applyBorder="1" applyAlignment="1" applyProtection="1">
      <alignment horizontal="left" vertical="top" wrapText="1"/>
      <protection locked="0"/>
    </xf>
    <xf numFmtId="0" fontId="17" fillId="4" borderId="29" xfId="2" applyFont="1" applyFill="1" applyBorder="1" applyAlignment="1" applyProtection="1">
      <alignment horizontal="center" vertical="center" wrapText="1"/>
      <protection locked="0"/>
    </xf>
    <xf numFmtId="0" fontId="2" fillId="4" borderId="63" xfId="2" applyFill="1" applyBorder="1" applyAlignment="1" applyProtection="1">
      <alignment horizontal="right" vertical="center" wrapText="1"/>
      <protection locked="0"/>
    </xf>
    <xf numFmtId="0" fontId="2" fillId="4" borderId="29" xfId="2" applyFill="1" applyBorder="1" applyAlignment="1" applyProtection="1">
      <alignment horizontal="right" vertical="center" wrapText="1"/>
      <protection locked="0"/>
    </xf>
    <xf numFmtId="0" fontId="11" fillId="0" borderId="41" xfId="2" applyFont="1" applyFill="1" applyBorder="1" applyAlignment="1" applyProtection="1">
      <alignment horizontal="right" vertical="center" wrapText="1"/>
    </xf>
    <xf numFmtId="0" fontId="2" fillId="4" borderId="9" xfId="2" applyFill="1" applyBorder="1" applyAlignment="1" applyProtection="1">
      <alignment vertical="center" wrapText="1"/>
      <protection locked="0"/>
    </xf>
    <xf numFmtId="0" fontId="2" fillId="0" borderId="9" xfId="2" applyFill="1" applyBorder="1" applyAlignment="1" applyProtection="1">
      <alignment vertical="center" wrapText="1"/>
    </xf>
    <xf numFmtId="0" fontId="2" fillId="0" borderId="42" xfId="2" applyFill="1" applyBorder="1" applyAlignment="1" applyProtection="1">
      <alignment vertical="center" wrapText="1"/>
    </xf>
    <xf numFmtId="0" fontId="2" fillId="0" borderId="29" xfId="2" applyFill="1" applyBorder="1" applyAlignment="1" applyProtection="1">
      <alignment vertical="center" wrapText="1"/>
    </xf>
    <xf numFmtId="0" fontId="0" fillId="0" borderId="0" xfId="0" applyFill="1" applyProtection="1"/>
    <xf numFmtId="4" fontId="2" fillId="4" borderId="64" xfId="2" applyNumberFormat="1" applyFill="1" applyBorder="1" applyAlignment="1" applyProtection="1">
      <alignment horizontal="left" vertical="top" wrapText="1"/>
      <protection locked="0"/>
    </xf>
    <xf numFmtId="0" fontId="17" fillId="4" borderId="12" xfId="2" applyFont="1" applyFill="1" applyBorder="1" applyAlignment="1" applyProtection="1">
      <alignment horizontal="center" vertical="center" wrapText="1"/>
      <protection locked="0"/>
    </xf>
    <xf numFmtId="0" fontId="2" fillId="4" borderId="65" xfId="2" applyFill="1" applyBorder="1" applyAlignment="1" applyProtection="1">
      <alignment horizontal="right" vertical="center" wrapText="1"/>
      <protection locked="0"/>
    </xf>
    <xf numFmtId="0" fontId="2" fillId="4" borderId="21" xfId="2" applyFill="1" applyBorder="1" applyAlignment="1" applyProtection="1">
      <alignment horizontal="right" vertical="center" wrapText="1"/>
      <protection locked="0"/>
    </xf>
    <xf numFmtId="0" fontId="11" fillId="0" borderId="22" xfId="2" applyFont="1" applyFill="1" applyBorder="1" applyAlignment="1" applyProtection="1">
      <alignment horizontal="right" vertical="center" wrapText="1"/>
    </xf>
    <xf numFmtId="0" fontId="2" fillId="4" borderId="23" xfId="2" applyFill="1" applyBorder="1" applyAlignment="1" applyProtection="1">
      <alignment vertical="center" wrapText="1"/>
      <protection locked="0"/>
    </xf>
    <xf numFmtId="0" fontId="2" fillId="0" borderId="23" xfId="2" applyFill="1" applyBorder="1" applyAlignment="1" applyProtection="1">
      <alignment vertical="center" wrapText="1"/>
    </xf>
    <xf numFmtId="0" fontId="2" fillId="0" borderId="24" xfId="2" applyFill="1" applyBorder="1" applyAlignment="1" applyProtection="1">
      <alignment vertical="center" wrapText="1"/>
    </xf>
    <xf numFmtId="0" fontId="2" fillId="0" borderId="21" xfId="2" applyFill="1" applyBorder="1" applyAlignment="1" applyProtection="1">
      <alignment vertical="center" wrapText="1"/>
    </xf>
    <xf numFmtId="0" fontId="2" fillId="6" borderId="0" xfId="2" applyFill="1" applyBorder="1" applyAlignment="1" applyProtection="1">
      <alignment vertical="center" wrapText="1"/>
    </xf>
    <xf numFmtId="0" fontId="0" fillId="0" borderId="0" xfId="0" applyFill="1" applyBorder="1" applyProtection="1"/>
    <xf numFmtId="0" fontId="0" fillId="0" borderId="0" xfId="0" applyFill="1" applyBorder="1" applyAlignment="1" applyProtection="1">
      <alignment wrapText="1"/>
    </xf>
    <xf numFmtId="0" fontId="0" fillId="0" borderId="7" xfId="0" applyBorder="1" applyAlignment="1" applyProtection="1">
      <alignment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right" vertical="center" wrapText="1"/>
    </xf>
    <xf numFmtId="0" fontId="2" fillId="0" borderId="0" xfId="2" applyFill="1" applyBorder="1" applyAlignment="1" applyProtection="1">
      <alignment wrapText="1"/>
    </xf>
    <xf numFmtId="0" fontId="4"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xf numFmtId="0" fontId="18" fillId="0" borderId="0" xfId="0" applyFont="1" applyProtection="1">
      <protection locked="0"/>
    </xf>
    <xf numFmtId="0" fontId="0" fillId="0" borderId="0" xfId="0" applyProtection="1">
      <protection locked="0"/>
    </xf>
    <xf numFmtId="0" fontId="20" fillId="0" borderId="0" xfId="0" applyFont="1" applyProtection="1">
      <protection locked="0"/>
    </xf>
    <xf numFmtId="0" fontId="0" fillId="0" borderId="66" xfId="0" applyFill="1" applyBorder="1" applyAlignment="1" applyProtection="1"/>
    <xf numFmtId="171" fontId="0" fillId="4" borderId="9" xfId="0" applyNumberFormat="1" applyFill="1" applyBorder="1" applyAlignment="1" applyProtection="1">
      <alignment horizontal="center"/>
      <protection locked="0"/>
    </xf>
    <xf numFmtId="3" fontId="2" fillId="0" borderId="25" xfId="1" applyNumberFormat="1" applyFont="1" applyFill="1" applyBorder="1" applyAlignment="1" applyProtection="1">
      <alignment horizontal="right"/>
    </xf>
    <xf numFmtId="3" fontId="2" fillId="0" borderId="18" xfId="1" applyNumberFormat="1" applyFont="1" applyFill="1" applyBorder="1" applyAlignment="1" applyProtection="1">
      <alignment horizontal="right"/>
    </xf>
    <xf numFmtId="3" fontId="2" fillId="4" borderId="26" xfId="1" applyNumberFormat="1" applyFont="1" applyFill="1" applyBorder="1" applyAlignment="1" applyProtection="1">
      <alignment horizontal="right"/>
      <protection locked="0"/>
    </xf>
    <xf numFmtId="3" fontId="14" fillId="0" borderId="27" xfId="1" applyNumberFormat="1" applyFont="1" applyFill="1" applyBorder="1" applyAlignment="1" applyProtection="1">
      <alignment horizontal="right"/>
    </xf>
    <xf numFmtId="3" fontId="11" fillId="4" borderId="2" xfId="1" applyNumberFormat="1" applyFont="1" applyFill="1" applyBorder="1" applyAlignment="1" applyProtection="1">
      <alignment horizontal="right"/>
      <protection locked="0"/>
    </xf>
    <xf numFmtId="3" fontId="12" fillId="0" borderId="2" xfId="1" applyNumberFormat="1" applyFont="1" applyFill="1" applyBorder="1" applyAlignment="1" applyProtection="1">
      <alignment horizontal="right"/>
    </xf>
    <xf numFmtId="3" fontId="12" fillId="0" borderId="28" xfId="1" applyNumberFormat="1" applyFont="1" applyFill="1" applyBorder="1" applyAlignment="1" applyProtection="1">
      <alignment horizontal="right"/>
    </xf>
    <xf numFmtId="3" fontId="11" fillId="0" borderId="29" xfId="1" applyNumberFormat="1" applyFont="1" applyFill="1" applyBorder="1" applyAlignment="1" applyProtection="1">
      <alignment horizontal="right"/>
    </xf>
    <xf numFmtId="4" fontId="2" fillId="0" borderId="6" xfId="2" applyNumberFormat="1" applyFill="1" applyBorder="1" applyAlignment="1" applyProtection="1">
      <alignment horizontal="left" vertical="top" wrapText="1"/>
    </xf>
    <xf numFmtId="168" fontId="15" fillId="0" borderId="34" xfId="2" applyNumberFormat="1" applyFont="1" applyFill="1" applyBorder="1" applyAlignment="1" applyProtection="1">
      <alignment horizontal="right" vertical="top"/>
    </xf>
    <xf numFmtId="168" fontId="15" fillId="0" borderId="67" xfId="2" applyNumberFormat="1" applyFont="1" applyFill="1" applyBorder="1" applyAlignment="1" applyProtection="1">
      <alignment horizontal="right" vertical="top"/>
    </xf>
    <xf numFmtId="168" fontId="15" fillId="0" borderId="35" xfId="2" applyNumberFormat="1" applyFont="1" applyFill="1" applyBorder="1" applyAlignment="1" applyProtection="1">
      <alignment horizontal="right" vertical="top"/>
    </xf>
    <xf numFmtId="168" fontId="16" fillId="0" borderId="35" xfId="2" applyNumberFormat="1" applyFont="1" applyFill="1" applyBorder="1" applyAlignment="1" applyProtection="1">
      <alignment horizontal="right" vertical="top"/>
    </xf>
    <xf numFmtId="168" fontId="16" fillId="0" borderId="36" xfId="2" applyNumberFormat="1" applyFont="1" applyFill="1" applyBorder="1" applyAlignment="1" applyProtection="1">
      <alignment horizontal="right" vertical="top"/>
    </xf>
    <xf numFmtId="168" fontId="15" fillId="0" borderId="68" xfId="3" applyNumberFormat="1" applyFont="1" applyFill="1" applyBorder="1" applyAlignment="1" applyProtection="1">
      <alignment wrapText="1"/>
    </xf>
    <xf numFmtId="168" fontId="16" fillId="0" borderId="69" xfId="3" applyNumberFormat="1" applyFont="1" applyFill="1" applyBorder="1" applyAlignment="1" applyProtection="1">
      <alignment wrapText="1"/>
    </xf>
    <xf numFmtId="168" fontId="2" fillId="4" borderId="40" xfId="2" applyNumberFormat="1" applyFill="1" applyBorder="1" applyAlignment="1" applyProtection="1">
      <alignment wrapText="1"/>
      <protection locked="0"/>
    </xf>
    <xf numFmtId="0" fontId="0" fillId="4" borderId="29" xfId="0" applyFill="1" applyBorder="1" applyAlignment="1" applyProtection="1">
      <alignment vertical="top" wrapText="1"/>
      <protection locked="0"/>
    </xf>
    <xf numFmtId="168" fontId="11" fillId="0" borderId="29" xfId="2" applyNumberFormat="1" applyFont="1" applyFill="1" applyBorder="1" applyAlignment="1" applyProtection="1">
      <alignment wrapText="1"/>
    </xf>
    <xf numFmtId="168" fontId="2" fillId="4" borderId="29" xfId="2" applyNumberFormat="1" applyFill="1" applyBorder="1" applyAlignment="1" applyProtection="1">
      <alignment wrapText="1"/>
      <protection locked="0"/>
    </xf>
    <xf numFmtId="168" fontId="11" fillId="0" borderId="43" xfId="2" applyNumberFormat="1" applyFont="1" applyFill="1" applyBorder="1" applyAlignment="1" applyProtection="1">
      <alignment wrapText="1"/>
    </xf>
    <xf numFmtId="168" fontId="2" fillId="4" borderId="43" xfId="2" applyNumberFormat="1" applyFill="1" applyBorder="1" applyAlignment="1" applyProtection="1">
      <alignment wrapText="1"/>
      <protection locked="0"/>
    </xf>
    <xf numFmtId="169" fontId="2" fillId="0" borderId="29" xfId="2" applyNumberFormat="1" applyFill="1" applyBorder="1" applyAlignment="1" applyProtection="1">
      <alignment wrapText="1"/>
      <protection locked="0"/>
    </xf>
    <xf numFmtId="4" fontId="2" fillId="4" borderId="29" xfId="2" applyNumberFormat="1" applyFill="1" applyBorder="1" applyAlignment="1" applyProtection="1">
      <alignment wrapText="1"/>
      <protection locked="0"/>
    </xf>
    <xf numFmtId="0" fontId="4" fillId="0" borderId="29" xfId="0" applyFont="1" applyBorder="1" applyAlignment="1" applyProtection="1">
      <alignment vertical="top" wrapText="1"/>
    </xf>
    <xf numFmtId="1" fontId="15" fillId="0" borderId="47" xfId="3" applyNumberFormat="1" applyFont="1" applyFill="1" applyBorder="1" applyAlignment="1" applyProtection="1">
      <alignment horizontal="center" vertical="center" wrapText="1"/>
    </xf>
    <xf numFmtId="1" fontId="15" fillId="0" borderId="48" xfId="3" applyNumberFormat="1" applyFont="1" applyFill="1" applyBorder="1" applyAlignment="1" applyProtection="1">
      <alignment horizontal="center" vertical="center" wrapText="1"/>
    </xf>
    <xf numFmtId="1" fontId="2" fillId="0" borderId="29" xfId="2" applyNumberFormat="1" applyFill="1" applyBorder="1" applyAlignment="1" applyProtection="1">
      <alignment wrapText="1"/>
      <protection locked="0"/>
    </xf>
    <xf numFmtId="1" fontId="11" fillId="0" borderId="2" xfId="2" applyNumberFormat="1" applyFont="1" applyFill="1" applyBorder="1" applyAlignment="1" applyProtection="1">
      <alignment wrapText="1"/>
      <protection locked="0"/>
    </xf>
    <xf numFmtId="170" fontId="2" fillId="0" borderId="47" xfId="1" applyNumberFormat="1" applyFont="1" applyFill="1" applyBorder="1" applyAlignment="1" applyProtection="1">
      <alignment vertical="center" wrapText="1"/>
      <protection locked="0"/>
    </xf>
    <xf numFmtId="170" fontId="11" fillId="0" borderId="9" xfId="1" applyNumberFormat="1" applyFont="1" applyFill="1" applyBorder="1" applyAlignment="1" applyProtection="1">
      <alignment vertical="center" wrapText="1"/>
      <protection locked="0"/>
    </xf>
    <xf numFmtId="170" fontId="12" fillId="0" borderId="9" xfId="1" applyNumberFormat="1" applyFont="1" applyFill="1" applyBorder="1" applyAlignment="1" applyProtection="1">
      <alignment vertical="center" wrapText="1"/>
    </xf>
    <xf numFmtId="170" fontId="12" fillId="0" borderId="58" xfId="1" applyNumberFormat="1" applyFont="1" applyFill="1" applyBorder="1" applyAlignment="1" applyProtection="1">
      <alignment vertical="center" wrapText="1"/>
    </xf>
    <xf numFmtId="0" fontId="2" fillId="4" borderId="29" xfId="2" applyFill="1" applyBorder="1" applyAlignment="1" applyProtection="1">
      <alignment vertical="center" wrapText="1"/>
      <protection locked="0"/>
    </xf>
    <xf numFmtId="172" fontId="2" fillId="4" borderId="29" xfId="1" applyNumberFormat="1" applyFont="1" applyFill="1" applyBorder="1" applyAlignment="1" applyProtection="1">
      <alignment vertical="center" wrapText="1"/>
      <protection locked="0"/>
    </xf>
    <xf numFmtId="0" fontId="11" fillId="0" borderId="27" xfId="2" applyFont="1" applyFill="1" applyBorder="1" applyAlignment="1" applyProtection="1">
      <alignment vertical="center" wrapText="1"/>
    </xf>
    <xf numFmtId="0" fontId="11" fillId="4" borderId="2" xfId="2" applyFont="1" applyFill="1" applyBorder="1" applyAlignment="1" applyProtection="1">
      <alignment vertical="center" wrapText="1"/>
      <protection locked="0"/>
    </xf>
    <xf numFmtId="0" fontId="12" fillId="0" borderId="2" xfId="2" applyFont="1" applyFill="1" applyBorder="1" applyAlignment="1" applyProtection="1">
      <alignment vertical="center" wrapText="1"/>
    </xf>
    <xf numFmtId="172" fontId="12" fillId="0" borderId="59" xfId="2" applyNumberFormat="1" applyFont="1" applyFill="1" applyBorder="1" applyAlignment="1" applyProtection="1">
      <alignment vertical="center" wrapText="1"/>
    </xf>
    <xf numFmtId="0" fontId="2" fillId="4" borderId="43" xfId="2" applyFill="1" applyBorder="1" applyAlignment="1" applyProtection="1">
      <alignment vertical="center" wrapText="1"/>
      <protection locked="0"/>
    </xf>
    <xf numFmtId="0" fontId="11" fillId="0" borderId="44" xfId="2" applyFont="1" applyFill="1" applyBorder="1" applyAlignment="1" applyProtection="1">
      <alignment vertical="center" wrapText="1"/>
    </xf>
    <xf numFmtId="0" fontId="11" fillId="4" borderId="45" xfId="2" applyFont="1" applyFill="1" applyBorder="1" applyAlignment="1" applyProtection="1">
      <alignment vertical="center" wrapText="1"/>
      <protection locked="0"/>
    </xf>
    <xf numFmtId="0" fontId="12" fillId="0" borderId="45" xfId="2" applyFont="1" applyFill="1" applyBorder="1" applyAlignment="1" applyProtection="1">
      <alignment vertical="center" wrapText="1"/>
    </xf>
    <xf numFmtId="0" fontId="12" fillId="0" borderId="70" xfId="2" applyFont="1" applyFill="1" applyBorder="1" applyAlignment="1" applyProtection="1">
      <alignment vertical="center" wrapText="1"/>
    </xf>
    <xf numFmtId="0" fontId="2" fillId="0" borderId="44" xfId="2" applyFill="1" applyBorder="1" applyAlignment="1" applyProtection="1">
      <alignment vertical="center" wrapText="1"/>
    </xf>
    <xf numFmtId="0" fontId="12" fillId="4" borderId="45" xfId="2" applyFont="1" applyFill="1" applyBorder="1" applyAlignment="1" applyProtection="1">
      <alignment vertical="center" wrapText="1"/>
      <protection locked="0"/>
    </xf>
    <xf numFmtId="0" fontId="2" fillId="0" borderId="44" xfId="2" applyFill="1" applyBorder="1" applyAlignment="1" applyProtection="1">
      <alignment vertical="center" wrapText="1"/>
      <protection locked="0"/>
    </xf>
    <xf numFmtId="0" fontId="12" fillId="0" borderId="45" xfId="2" applyFont="1" applyFill="1" applyBorder="1" applyAlignment="1" applyProtection="1">
      <alignment vertical="center" wrapText="1"/>
      <protection locked="0"/>
    </xf>
    <xf numFmtId="0" fontId="12" fillId="0" borderId="70" xfId="2" applyFont="1" applyFill="1" applyBorder="1" applyAlignment="1" applyProtection="1">
      <alignment vertical="center" wrapText="1"/>
      <protection locked="0"/>
    </xf>
    <xf numFmtId="0" fontId="0" fillId="0" borderId="64" xfId="0" applyBorder="1" applyAlignment="1" applyProtection="1">
      <alignment horizontal="left" vertical="top"/>
      <protection locked="0"/>
    </xf>
    <xf numFmtId="0" fontId="2" fillId="4" borderId="71" xfId="2" applyFill="1" applyBorder="1" applyAlignment="1" applyProtection="1">
      <alignment horizontal="center" vertical="center" wrapText="1"/>
      <protection locked="0"/>
    </xf>
    <xf numFmtId="0" fontId="18" fillId="0" borderId="0" xfId="0" applyFont="1" applyAlignment="1" applyProtection="1">
      <alignment wrapText="1"/>
    </xf>
    <xf numFmtId="0" fontId="10" fillId="0" borderId="13"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4" xfId="0" applyBorder="1" applyProtection="1">
      <protection hidden="1"/>
    </xf>
    <xf numFmtId="0" fontId="0" fillId="0" borderId="5" xfId="0" applyBorder="1" applyProtection="1">
      <protection hidden="1"/>
    </xf>
    <xf numFmtId="0" fontId="8" fillId="0" borderId="6" xfId="0" applyFont="1" applyBorder="1" applyAlignment="1" applyProtection="1">
      <alignment horizontal="right"/>
    </xf>
    <xf numFmtId="0" fontId="8" fillId="0" borderId="0" xfId="0" applyFont="1" applyBorder="1" applyAlignment="1" applyProtection="1">
      <alignment horizontal="right"/>
    </xf>
    <xf numFmtId="0" fontId="6" fillId="0" borderId="54" xfId="0" applyFont="1" applyBorder="1" applyAlignment="1" applyProtection="1">
      <alignment horizontal="left" vertical="center" wrapText="1"/>
    </xf>
    <xf numFmtId="0" fontId="6" fillId="0" borderId="62" xfId="0" applyFont="1" applyBorder="1" applyAlignment="1" applyProtection="1">
      <alignment horizontal="left" vertical="center" wrapText="1"/>
    </xf>
    <xf numFmtId="0" fontId="6" fillId="0" borderId="53" xfId="0" applyFont="1" applyBorder="1" applyAlignment="1" applyProtection="1">
      <alignment horizontal="left" vertical="center" wrapText="1"/>
    </xf>
    <xf numFmtId="0" fontId="19" fillId="4" borderId="0" xfId="0" applyFont="1" applyFill="1" applyAlignment="1" applyProtection="1">
      <alignment horizontal="left" vertical="top" wrapText="1"/>
      <protection locked="0"/>
    </xf>
    <xf numFmtId="4" fontId="2" fillId="0" borderId="31" xfId="2" applyNumberFormat="1" applyFill="1" applyBorder="1" applyAlignment="1" applyProtection="1">
      <alignment horizontal="left" vertical="top" wrapText="1"/>
      <protection locked="0"/>
    </xf>
    <xf numFmtId="4" fontId="2" fillId="0" borderId="32" xfId="2" applyNumberFormat="1" applyFill="1" applyBorder="1" applyAlignment="1" applyProtection="1">
      <alignment horizontal="left" vertical="top"/>
      <protection locked="0"/>
    </xf>
    <xf numFmtId="4" fontId="2" fillId="0" borderId="33" xfId="2" applyNumberFormat="1" applyFill="1" applyBorder="1" applyAlignment="1" applyProtection="1">
      <alignment horizontal="left" vertical="top"/>
      <protection locked="0"/>
    </xf>
    <xf numFmtId="0" fontId="0" fillId="0" borderId="38" xfId="0" applyBorder="1" applyAlignment="1" applyProtection="1">
      <alignment horizontal="center" vertical="center" wrapText="1"/>
    </xf>
    <xf numFmtId="4" fontId="2" fillId="4" borderId="31" xfId="2" applyNumberFormat="1" applyFill="1" applyBorder="1" applyAlignment="1" applyProtection="1">
      <alignment horizontal="left" vertical="top" wrapText="1"/>
      <protection locked="0"/>
    </xf>
    <xf numFmtId="4" fontId="2" fillId="4" borderId="32" xfId="2" applyNumberFormat="1" applyFill="1" applyBorder="1" applyAlignment="1" applyProtection="1">
      <alignment horizontal="left" vertical="top" wrapText="1"/>
      <protection locked="0"/>
    </xf>
    <xf numFmtId="4" fontId="2" fillId="4" borderId="33" xfId="2" applyNumberFormat="1" applyFill="1" applyBorder="1" applyAlignment="1" applyProtection="1">
      <alignment horizontal="left" vertical="top" wrapText="1"/>
      <protection locked="0"/>
    </xf>
    <xf numFmtId="0" fontId="0" fillId="0" borderId="51"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60" xfId="0" applyBorder="1" applyAlignment="1" applyProtection="1">
      <alignment horizontal="center" vertical="center" wrapText="1"/>
    </xf>
    <xf numFmtId="4" fontId="2" fillId="4" borderId="31" xfId="2" applyNumberFormat="1" applyFill="1" applyBorder="1" applyAlignment="1" applyProtection="1">
      <alignment horizontal="center" wrapText="1"/>
    </xf>
    <xf numFmtId="4" fontId="2" fillId="4" borderId="32" xfId="2" applyNumberFormat="1" applyFill="1" applyBorder="1" applyAlignment="1" applyProtection="1">
      <alignment horizontal="center" wrapText="1"/>
    </xf>
    <xf numFmtId="4" fontId="2" fillId="4" borderId="33" xfId="2" applyNumberFormat="1" applyFill="1" applyBorder="1" applyAlignment="1" applyProtection="1">
      <alignment horizontal="center" wrapText="1"/>
    </xf>
    <xf numFmtId="0" fontId="20" fillId="4" borderId="0" xfId="0" applyFont="1" applyFill="1" applyAlignment="1" applyProtection="1">
      <alignment horizontal="left" vertical="top" wrapText="1"/>
      <protection locked="0"/>
    </xf>
    <xf numFmtId="4" fontId="2" fillId="4" borderId="32" xfId="2" applyNumberFormat="1" applyFill="1" applyBorder="1" applyAlignment="1" applyProtection="1">
      <alignment horizontal="left" vertical="top"/>
      <protection locked="0"/>
    </xf>
    <xf numFmtId="4" fontId="2" fillId="4" borderId="33" xfId="2" applyNumberFormat="1" applyFill="1" applyBorder="1" applyAlignment="1" applyProtection="1">
      <alignment horizontal="left" vertical="top"/>
      <protection locked="0"/>
    </xf>
    <xf numFmtId="4" fontId="2" fillId="4" borderId="31" xfId="2" applyNumberFormat="1" applyFill="1" applyBorder="1" applyAlignment="1" applyProtection="1">
      <alignment horizontal="center" wrapText="1"/>
      <protection locked="0"/>
    </xf>
    <xf numFmtId="4" fontId="2" fillId="4" borderId="32" xfId="2" applyNumberFormat="1" applyFill="1" applyBorder="1" applyAlignment="1" applyProtection="1">
      <alignment horizontal="center" wrapText="1"/>
      <protection locked="0"/>
    </xf>
    <xf numFmtId="4" fontId="2" fillId="4" borderId="33" xfId="2" applyNumberFormat="1" applyFill="1" applyBorder="1" applyAlignment="1" applyProtection="1">
      <alignment horizontal="center" wrapText="1"/>
      <protection locked="0"/>
    </xf>
    <xf numFmtId="4" fontId="2" fillId="4" borderId="61" xfId="2" applyNumberFormat="1" applyFill="1" applyBorder="1" applyAlignment="1" applyProtection="1">
      <alignment horizontal="center" wrapText="1"/>
      <protection locked="0"/>
    </xf>
    <xf numFmtId="0" fontId="2" fillId="4" borderId="65" xfId="2" applyFill="1" applyBorder="1" applyAlignment="1" applyProtection="1">
      <alignment horizontal="center" vertical="center" wrapText="1"/>
      <protection locked="0"/>
    </xf>
    <xf numFmtId="0" fontId="2" fillId="4" borderId="71" xfId="2" applyFill="1" applyBorder="1" applyAlignment="1" applyProtection="1">
      <alignment horizontal="center" vertical="center" wrapText="1"/>
      <protection locked="0"/>
    </xf>
    <xf numFmtId="0" fontId="2" fillId="4" borderId="72" xfId="2" applyFill="1" applyBorder="1" applyAlignment="1" applyProtection="1">
      <alignment horizontal="center" vertical="center" wrapText="1"/>
      <protection locked="0"/>
    </xf>
    <xf numFmtId="0" fontId="2" fillId="4" borderId="71" xfId="2" applyFill="1" applyBorder="1" applyAlignment="1" applyProtection="1">
      <alignment horizontal="left" vertical="top" wrapText="1"/>
    </xf>
    <xf numFmtId="0" fontId="2" fillId="4" borderId="71" xfId="2" applyFill="1" applyBorder="1" applyAlignment="1" applyProtection="1">
      <alignment horizontal="left" vertical="top" wrapText="1"/>
      <protection locked="0"/>
    </xf>
    <xf numFmtId="0" fontId="2" fillId="4" borderId="72" xfId="2" applyFill="1" applyBorder="1" applyAlignment="1" applyProtection="1">
      <alignment horizontal="left" vertical="top" wrapText="1"/>
    </xf>
    <xf numFmtId="0" fontId="8" fillId="4" borderId="0" xfId="0" applyFont="1" applyFill="1" applyAlignment="1" applyProtection="1">
      <alignment horizontal="left" vertical="top" wrapText="1"/>
      <protection locked="0"/>
    </xf>
  </cellXfs>
  <cellStyles count="4">
    <cellStyle name="Calculation" xfId="3" builtinId="22"/>
    <cellStyle name="Comma" xfId="1" builtinId="3"/>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80" zoomScaleNormal="80" workbookViewId="0">
      <selection activeCell="A22" sqref="A22"/>
    </sheetView>
  </sheetViews>
  <sheetFormatPr defaultColWidth="9.109375" defaultRowHeight="14.4" x14ac:dyDescent="0.3"/>
  <cols>
    <col min="1" max="1" width="56.44140625" style="2" customWidth="1"/>
    <col min="2" max="2" width="12.33203125" style="2" customWidth="1"/>
    <col min="3" max="5" width="21.109375" style="2" customWidth="1"/>
    <col min="6" max="6" width="14.88671875" style="2" customWidth="1"/>
    <col min="7" max="7" width="15.88671875" style="2" customWidth="1"/>
    <col min="8" max="8" width="12.5546875" style="2" customWidth="1"/>
    <col min="9" max="11" width="12.44140625" style="2" customWidth="1"/>
    <col min="12" max="12" width="13.5546875" style="2" customWidth="1"/>
    <col min="13" max="13" width="14.88671875" style="2" customWidth="1"/>
    <col min="14" max="16384" width="9.109375" style="2"/>
  </cols>
  <sheetData>
    <row r="1" spans="1:13" ht="23.4" x14ac:dyDescent="0.45">
      <c r="A1" s="1" t="s">
        <v>0</v>
      </c>
      <c r="L1" s="3"/>
    </row>
    <row r="2" spans="1:13" ht="18" x14ac:dyDescent="0.35">
      <c r="A2" s="4"/>
      <c r="I2" s="5" t="s">
        <v>1</v>
      </c>
      <c r="J2" s="6">
        <v>41892</v>
      </c>
      <c r="L2" s="7" t="s">
        <v>2</v>
      </c>
      <c r="M2" s="8">
        <v>41737</v>
      </c>
    </row>
    <row r="3" spans="1:13" ht="15" thickBot="1" x14ac:dyDescent="0.35">
      <c r="A3" s="3"/>
    </row>
    <row r="4" spans="1:13" ht="16.2" thickTop="1" x14ac:dyDescent="0.3">
      <c r="A4" s="9" t="s">
        <v>3</v>
      </c>
      <c r="B4" s="10"/>
      <c r="C4" s="11" t="s">
        <v>4</v>
      </c>
      <c r="D4" s="241" t="s">
        <v>5</v>
      </c>
      <c r="E4" s="241"/>
      <c r="F4" s="241"/>
      <c r="G4" s="241"/>
      <c r="H4" s="241"/>
      <c r="I4" s="241"/>
      <c r="J4" s="241"/>
      <c r="K4" s="241"/>
      <c r="L4" s="241"/>
      <c r="M4" s="242"/>
    </row>
    <row r="5" spans="1:13" ht="15.6" x14ac:dyDescent="0.3">
      <c r="A5" s="243" t="s">
        <v>6</v>
      </c>
      <c r="B5" s="244"/>
      <c r="C5" s="244"/>
      <c r="D5" s="12" t="s">
        <v>7</v>
      </c>
      <c r="E5" s="12"/>
      <c r="F5" s="13"/>
      <c r="G5" s="13"/>
      <c r="J5" s="14"/>
      <c r="K5" s="15" t="s">
        <v>8</v>
      </c>
      <c r="L5" s="16" t="s">
        <v>9</v>
      </c>
      <c r="M5" s="17"/>
    </row>
    <row r="6" spans="1:13" ht="15.6" x14ac:dyDescent="0.3">
      <c r="A6" s="243" t="s">
        <v>10</v>
      </c>
      <c r="B6" s="244"/>
      <c r="C6" s="244"/>
      <c r="D6" s="12" t="s">
        <v>11</v>
      </c>
      <c r="E6" s="12"/>
      <c r="F6" s="13"/>
      <c r="G6" s="13"/>
      <c r="I6" s="14"/>
      <c r="J6" s="14"/>
      <c r="K6" s="15" t="s">
        <v>8</v>
      </c>
      <c r="M6" s="18"/>
    </row>
    <row r="7" spans="1:13" ht="15.6" x14ac:dyDescent="0.3">
      <c r="A7" s="243" t="s">
        <v>12</v>
      </c>
      <c r="B7" s="244"/>
      <c r="C7" s="244"/>
      <c r="D7" s="19">
        <v>150</v>
      </c>
      <c r="E7" s="20" t="s">
        <v>13</v>
      </c>
      <c r="F7" s="21">
        <v>80</v>
      </c>
      <c r="G7" s="22"/>
      <c r="H7" s="22"/>
      <c r="I7" s="14"/>
      <c r="J7" s="14"/>
      <c r="K7" s="15" t="s">
        <v>14</v>
      </c>
      <c r="L7" s="23">
        <v>20</v>
      </c>
      <c r="M7" s="18" t="s">
        <v>15</v>
      </c>
    </row>
    <row r="8" spans="1:13" ht="15.6" x14ac:dyDescent="0.3">
      <c r="A8" s="243" t="s">
        <v>16</v>
      </c>
      <c r="B8" s="244"/>
      <c r="C8" s="244"/>
      <c r="D8" s="24">
        <v>41609</v>
      </c>
      <c r="E8" s="24"/>
      <c r="F8" s="13"/>
      <c r="G8" s="13"/>
      <c r="H8" s="22"/>
      <c r="I8" s="14"/>
      <c r="J8" s="14"/>
      <c r="K8" s="25" t="s">
        <v>17</v>
      </c>
      <c r="L8" s="26">
        <v>45261</v>
      </c>
      <c r="M8" s="27"/>
    </row>
    <row r="9" spans="1:13" ht="16.2" thickBot="1" x14ac:dyDescent="0.35">
      <c r="A9" s="28"/>
      <c r="B9" s="29"/>
      <c r="C9" s="29" t="s">
        <v>18</v>
      </c>
      <c r="D9" s="30" t="s">
        <v>19</v>
      </c>
      <c r="E9" s="31">
        <v>41456</v>
      </c>
      <c r="F9" s="30" t="s">
        <v>20</v>
      </c>
      <c r="G9" s="31">
        <v>41820</v>
      </c>
      <c r="H9" s="32"/>
      <c r="I9" s="33"/>
      <c r="J9" s="33"/>
      <c r="K9" s="33"/>
      <c r="L9" s="29"/>
      <c r="M9" s="34"/>
    </row>
    <row r="10" spans="1:13" ht="16.2" thickTop="1" x14ac:dyDescent="0.3">
      <c r="A10" s="15"/>
      <c r="B10" s="15"/>
      <c r="C10" s="15"/>
      <c r="D10" s="35"/>
      <c r="E10" s="35"/>
      <c r="G10" s="35"/>
      <c r="I10" s="14"/>
      <c r="J10" s="14"/>
      <c r="K10" s="14"/>
      <c r="L10" s="15"/>
      <c r="M10" s="22"/>
    </row>
    <row r="11" spans="1:13" ht="15.6" x14ac:dyDescent="0.3">
      <c r="A11" s="36" t="s">
        <v>21</v>
      </c>
      <c r="B11" s="37"/>
      <c r="C11" s="15"/>
      <c r="D11" s="22"/>
      <c r="E11" s="22"/>
      <c r="F11" s="22"/>
      <c r="G11" s="22"/>
      <c r="H11" s="22"/>
      <c r="I11" s="22"/>
      <c r="J11" s="22"/>
      <c r="K11" s="22"/>
      <c r="L11" s="22"/>
      <c r="M11" s="22"/>
    </row>
    <row r="12" spans="1:13" ht="16.2" thickBot="1" x14ac:dyDescent="0.35">
      <c r="A12" s="29"/>
      <c r="B12" s="29"/>
    </row>
    <row r="13" spans="1:13" ht="30" thickTop="1" thickBot="1" x14ac:dyDescent="0.35">
      <c r="A13" s="234" t="s">
        <v>22</v>
      </c>
      <c r="B13" s="236" t="s">
        <v>23</v>
      </c>
      <c r="C13" s="238" t="s">
        <v>24</v>
      </c>
      <c r="D13" s="239" t="s">
        <v>25</v>
      </c>
      <c r="E13" s="240" t="s">
        <v>26</v>
      </c>
      <c r="F13" s="38" t="s">
        <v>27</v>
      </c>
      <c r="G13" s="39" t="s">
        <v>28</v>
      </c>
      <c r="H13" s="40" t="s">
        <v>29</v>
      </c>
      <c r="I13" s="40" t="s">
        <v>30</v>
      </c>
      <c r="J13" s="40" t="s">
        <v>31</v>
      </c>
      <c r="K13" s="40" t="s">
        <v>32</v>
      </c>
      <c r="L13" s="41" t="s">
        <v>33</v>
      </c>
      <c r="M13" s="42" t="s">
        <v>34</v>
      </c>
    </row>
    <row r="14" spans="1:13" ht="30" thickTop="1" thickBot="1" x14ac:dyDescent="0.35">
      <c r="A14" s="235"/>
      <c r="B14" s="237"/>
      <c r="C14" s="238"/>
      <c r="D14" s="239"/>
      <c r="E14" s="240"/>
      <c r="F14" s="43" t="s">
        <v>35</v>
      </c>
      <c r="G14" s="44" t="s">
        <v>36</v>
      </c>
      <c r="H14" s="45" t="s">
        <v>36</v>
      </c>
      <c r="I14" s="45" t="s">
        <v>36</v>
      </c>
      <c r="J14" s="45" t="s">
        <v>36</v>
      </c>
      <c r="K14" s="45" t="s">
        <v>36</v>
      </c>
      <c r="L14" s="46" t="s">
        <v>36</v>
      </c>
      <c r="M14" s="47" t="s">
        <v>36</v>
      </c>
    </row>
    <row r="15" spans="1:13" ht="29.4" thickTop="1" x14ac:dyDescent="0.3">
      <c r="A15" s="48" t="s">
        <v>37</v>
      </c>
      <c r="B15" s="49" t="s">
        <v>38</v>
      </c>
      <c r="C15" s="50">
        <v>88000000</v>
      </c>
      <c r="D15" s="51">
        <v>48000000</v>
      </c>
      <c r="E15" s="51">
        <v>48000000</v>
      </c>
      <c r="F15" s="52">
        <v>0</v>
      </c>
      <c r="G15" s="53">
        <v>0</v>
      </c>
      <c r="H15" s="54"/>
      <c r="I15" s="54"/>
      <c r="J15" s="54"/>
      <c r="K15" s="54"/>
      <c r="L15" s="55"/>
      <c r="M15" s="56">
        <f>SUM(F15:L15)</f>
        <v>0</v>
      </c>
    </row>
    <row r="16" spans="1:13" ht="29.4" thickBot="1" x14ac:dyDescent="0.35">
      <c r="A16" s="57" t="s">
        <v>39</v>
      </c>
      <c r="B16" s="249" t="s">
        <v>40</v>
      </c>
      <c r="C16" s="250"/>
      <c r="D16" s="250"/>
      <c r="E16" s="250"/>
      <c r="F16" s="250"/>
      <c r="G16" s="250"/>
      <c r="H16" s="250"/>
      <c r="I16" s="250"/>
      <c r="J16" s="250"/>
      <c r="K16" s="250"/>
      <c r="L16" s="250"/>
      <c r="M16" s="251"/>
    </row>
    <row r="17" spans="1:13" ht="15" thickBot="1" x14ac:dyDescent="0.35">
      <c r="A17" s="58" t="s">
        <v>41</v>
      </c>
      <c r="B17" s="59"/>
      <c r="C17" s="60">
        <f>+$D$7+C18</f>
        <v>2600</v>
      </c>
      <c r="D17" s="60">
        <f>+F7+D18</f>
        <v>1707</v>
      </c>
      <c r="E17" s="60">
        <f>IF(E18="","",+$F$7+E18)</f>
        <v>1707</v>
      </c>
      <c r="F17" s="60" t="str">
        <f>IF(F18="","",+$D$7+F18)</f>
        <v/>
      </c>
      <c r="G17" s="60">
        <f>IF(G18="","",+$F$7+G18)</f>
        <v>1706.5</v>
      </c>
      <c r="H17" s="61">
        <f>+G17+H18</f>
        <v>1706.5</v>
      </c>
      <c r="I17" s="61">
        <f t="shared" ref="I17:L17" si="0">IF(H17="","",H17+I18)</f>
        <v>1706.5</v>
      </c>
      <c r="J17" s="61">
        <f t="shared" si="0"/>
        <v>1706.5</v>
      </c>
      <c r="K17" s="61">
        <f t="shared" si="0"/>
        <v>1706.5</v>
      </c>
      <c r="L17" s="62">
        <f t="shared" si="0"/>
        <v>1706.5</v>
      </c>
      <c r="M17" s="60">
        <f>L17</f>
        <v>1706.5</v>
      </c>
    </row>
    <row r="18" spans="1:13" ht="16.8" thickTop="1" thickBot="1" x14ac:dyDescent="0.35">
      <c r="A18" s="63" t="s">
        <v>42</v>
      </c>
      <c r="B18" s="252" t="s">
        <v>43</v>
      </c>
      <c r="C18" s="64">
        <v>2450</v>
      </c>
      <c r="D18" s="64">
        <f t="shared" ref="D18:E18" si="1">SUM(D19:D24)</f>
        <v>1627</v>
      </c>
      <c r="E18" s="64">
        <f t="shared" si="1"/>
        <v>1627</v>
      </c>
      <c r="F18" s="64" t="str">
        <f t="shared" ref="F18:M18" si="2">IF(SUM(F19:F24)=0,"",SUM(F19:F24))</f>
        <v/>
      </c>
      <c r="G18" s="65">
        <f>IF(SUM(G19:G24)=0,"",SUM(G19:G24))</f>
        <v>1626.5</v>
      </c>
      <c r="H18" s="66">
        <f>SUM(H19:H24)</f>
        <v>0</v>
      </c>
      <c r="I18" s="66">
        <f t="shared" ref="I18:L18" si="3">SUM(I19:I24)</f>
        <v>0</v>
      </c>
      <c r="J18" s="66">
        <f t="shared" si="3"/>
        <v>0</v>
      </c>
      <c r="K18" s="66">
        <f t="shared" si="3"/>
        <v>0</v>
      </c>
      <c r="L18" s="66">
        <f t="shared" si="3"/>
        <v>0</v>
      </c>
      <c r="M18" s="64">
        <f t="shared" si="2"/>
        <v>1626.5</v>
      </c>
    </row>
    <row r="19" spans="1:13" x14ac:dyDescent="0.3">
      <c r="A19" s="67" t="s">
        <v>44</v>
      </c>
      <c r="B19" s="252"/>
      <c r="C19" s="68"/>
      <c r="D19" s="69">
        <v>250</v>
      </c>
      <c r="E19" s="69">
        <v>250</v>
      </c>
      <c r="F19" s="70"/>
      <c r="G19" s="71">
        <v>250</v>
      </c>
      <c r="H19" s="72"/>
      <c r="I19" s="72"/>
      <c r="J19" s="72"/>
      <c r="K19" s="72"/>
      <c r="L19" s="73"/>
      <c r="M19" s="74">
        <f>IF(SUM(F19:L19)=0,"",SUM(F19:L19))</f>
        <v>250</v>
      </c>
    </row>
    <row r="20" spans="1:13" x14ac:dyDescent="0.3">
      <c r="A20" s="75" t="s">
        <v>45</v>
      </c>
      <c r="B20" s="252"/>
      <c r="C20" s="76"/>
      <c r="D20" s="77"/>
      <c r="E20" s="77"/>
      <c r="F20" s="78"/>
      <c r="G20" s="79"/>
      <c r="H20" s="80"/>
      <c r="I20" s="80"/>
      <c r="J20" s="80"/>
      <c r="K20" s="80"/>
      <c r="L20" s="81"/>
      <c r="M20" s="74" t="str">
        <f t="shared" ref="M20:M24" si="4">IF(SUM(F20:L20)=0,"",SUM(F20:L20))</f>
        <v/>
      </c>
    </row>
    <row r="21" spans="1:13" x14ac:dyDescent="0.3">
      <c r="A21" s="82" t="s">
        <v>46</v>
      </c>
      <c r="B21" s="252"/>
      <c r="C21" s="76"/>
      <c r="D21" s="77"/>
      <c r="E21" s="77"/>
      <c r="F21" s="78"/>
      <c r="G21" s="79"/>
      <c r="H21" s="80"/>
      <c r="I21" s="80"/>
      <c r="J21" s="80"/>
      <c r="K21" s="80"/>
      <c r="L21" s="81"/>
      <c r="M21" s="74" t="str">
        <f t="shared" si="4"/>
        <v/>
      </c>
    </row>
    <row r="22" spans="1:13" x14ac:dyDescent="0.3">
      <c r="A22" s="82" t="s">
        <v>47</v>
      </c>
      <c r="B22" s="252"/>
      <c r="C22" s="76"/>
      <c r="D22" s="77">
        <v>823</v>
      </c>
      <c r="E22" s="77">
        <v>823</v>
      </c>
      <c r="F22" s="78"/>
      <c r="G22" s="79">
        <v>822.5</v>
      </c>
      <c r="H22" s="80"/>
      <c r="I22" s="80"/>
      <c r="J22" s="80"/>
      <c r="K22" s="80"/>
      <c r="L22" s="81"/>
      <c r="M22" s="74">
        <f t="shared" si="4"/>
        <v>822.5</v>
      </c>
    </row>
    <row r="23" spans="1:13" x14ac:dyDescent="0.3">
      <c r="A23" s="82" t="s">
        <v>48</v>
      </c>
      <c r="B23" s="252"/>
      <c r="C23" s="76"/>
      <c r="D23" s="77">
        <v>534</v>
      </c>
      <c r="E23" s="77">
        <v>534</v>
      </c>
      <c r="F23" s="78"/>
      <c r="G23" s="79">
        <v>534</v>
      </c>
      <c r="H23" s="80"/>
      <c r="I23" s="80"/>
      <c r="J23" s="80"/>
      <c r="K23" s="80"/>
      <c r="L23" s="81"/>
      <c r="M23" s="74">
        <f t="shared" si="4"/>
        <v>534</v>
      </c>
    </row>
    <row r="24" spans="1:13" ht="15" thickBot="1" x14ac:dyDescent="0.35">
      <c r="A24" s="83" t="s">
        <v>49</v>
      </c>
      <c r="B24" s="252"/>
      <c r="C24" s="84"/>
      <c r="D24" s="85">
        <v>20</v>
      </c>
      <c r="E24" s="85">
        <v>20</v>
      </c>
      <c r="F24" s="86"/>
      <c r="G24" s="87">
        <v>20</v>
      </c>
      <c r="H24" s="88"/>
      <c r="I24" s="88"/>
      <c r="J24" s="88"/>
      <c r="K24" s="88"/>
      <c r="L24" s="89"/>
      <c r="M24" s="90">
        <f t="shared" si="4"/>
        <v>20</v>
      </c>
    </row>
    <row r="25" spans="1:13" x14ac:dyDescent="0.3">
      <c r="A25" s="83" t="s">
        <v>50</v>
      </c>
      <c r="B25" s="91" t="s">
        <v>51</v>
      </c>
      <c r="C25" s="92"/>
      <c r="D25" s="93"/>
      <c r="E25" s="94"/>
      <c r="F25" s="95"/>
      <c r="G25" s="96"/>
      <c r="H25" s="97"/>
      <c r="I25" s="97"/>
      <c r="J25" s="97"/>
      <c r="K25" s="97"/>
      <c r="L25" s="98"/>
      <c r="M25" s="99"/>
    </row>
    <row r="26" spans="1:13" ht="29.4" thickBot="1" x14ac:dyDescent="0.35">
      <c r="A26" s="100" t="s">
        <v>52</v>
      </c>
      <c r="B26" s="253" t="s">
        <v>53</v>
      </c>
      <c r="C26" s="254"/>
      <c r="D26" s="254"/>
      <c r="E26" s="254"/>
      <c r="F26" s="254"/>
      <c r="G26" s="254"/>
      <c r="H26" s="254"/>
      <c r="I26" s="254"/>
      <c r="J26" s="254"/>
      <c r="K26" s="254"/>
      <c r="L26" s="254"/>
      <c r="M26" s="255"/>
    </row>
    <row r="27" spans="1:13" ht="28.8" x14ac:dyDescent="0.3">
      <c r="A27" s="101" t="s">
        <v>54</v>
      </c>
      <c r="B27" s="256" t="s">
        <v>55</v>
      </c>
      <c r="C27" s="102">
        <f>SUM(C28:C32)</f>
        <v>750</v>
      </c>
      <c r="D27" s="102">
        <f>IF(SUM(D28:D32)=0,"",SUM(D28:D32))</f>
        <v>560</v>
      </c>
      <c r="E27" s="102">
        <f t="shared" ref="E27" si="5">IF($D27="n.a.","n.a.",IF(SUM(E28:E32)=0,"",SUM(E28:E32)))</f>
        <v>560</v>
      </c>
      <c r="F27" s="103" t="str">
        <f>IF($D27="n.a.","n.a.",IF(SUM(F28:F32)=0,"",SUM(F28:F32)))</f>
        <v/>
      </c>
      <c r="G27" s="104">
        <f t="shared" ref="G27:M27" si="6">IF($D27="n.a.","n.a.",IF(SUM(G28:G32)=0,"",SUM(G28:G32)))</f>
        <v>560</v>
      </c>
      <c r="H27" s="105" t="str">
        <f t="shared" si="6"/>
        <v/>
      </c>
      <c r="I27" s="105" t="str">
        <f t="shared" si="6"/>
        <v/>
      </c>
      <c r="J27" s="105" t="str">
        <f t="shared" si="6"/>
        <v/>
      </c>
      <c r="K27" s="105" t="str">
        <f t="shared" si="6"/>
        <v/>
      </c>
      <c r="L27" s="106" t="str">
        <f t="shared" si="6"/>
        <v/>
      </c>
      <c r="M27" s="102">
        <f t="shared" si="6"/>
        <v>560</v>
      </c>
    </row>
    <row r="28" spans="1:13" x14ac:dyDescent="0.3">
      <c r="A28" s="107" t="s">
        <v>56</v>
      </c>
      <c r="B28" s="252"/>
      <c r="C28" s="108"/>
      <c r="D28" s="109"/>
      <c r="E28" s="109"/>
      <c r="F28" s="110"/>
      <c r="G28" s="111"/>
      <c r="H28" s="112"/>
      <c r="I28" s="112"/>
      <c r="J28" s="112"/>
      <c r="K28" s="112"/>
      <c r="L28" s="113"/>
      <c r="M28" s="114" t="str">
        <f>IF(D28="","",SUM(F28:L28))</f>
        <v/>
      </c>
    </row>
    <row r="29" spans="1:13" x14ac:dyDescent="0.3">
      <c r="A29" s="107" t="s">
        <v>57</v>
      </c>
      <c r="B29" s="252"/>
      <c r="C29" s="108"/>
      <c r="D29" s="109"/>
      <c r="E29" s="109"/>
      <c r="F29" s="110"/>
      <c r="G29" s="111"/>
      <c r="H29" s="112"/>
      <c r="I29" s="112"/>
      <c r="J29" s="112"/>
      <c r="K29" s="112"/>
      <c r="L29" s="113"/>
      <c r="M29" s="114" t="str">
        <f t="shared" ref="M29:M32" si="7">IF(D29="","",SUM(F29:L29))</f>
        <v/>
      </c>
    </row>
    <row r="30" spans="1:13" x14ac:dyDescent="0.3">
      <c r="A30" s="107" t="s">
        <v>58</v>
      </c>
      <c r="B30" s="252"/>
      <c r="C30" s="108"/>
      <c r="D30" s="109"/>
      <c r="E30" s="109"/>
      <c r="F30" s="110"/>
      <c r="G30" s="111"/>
      <c r="H30" s="112"/>
      <c r="I30" s="112"/>
      <c r="J30" s="112"/>
      <c r="K30" s="112"/>
      <c r="L30" s="113"/>
      <c r="M30" s="114" t="str">
        <f t="shared" si="7"/>
        <v/>
      </c>
    </row>
    <row r="31" spans="1:13" x14ac:dyDescent="0.3">
      <c r="A31" s="107" t="s">
        <v>59</v>
      </c>
      <c r="B31" s="252"/>
      <c r="C31" s="108">
        <v>750</v>
      </c>
      <c r="D31" s="109">
        <v>560</v>
      </c>
      <c r="E31" s="109">
        <v>560</v>
      </c>
      <c r="F31" s="110"/>
      <c r="G31" s="111">
        <v>560</v>
      </c>
      <c r="H31" s="112"/>
      <c r="I31" s="112"/>
      <c r="J31" s="112"/>
      <c r="K31" s="112"/>
      <c r="L31" s="113"/>
      <c r="M31" s="114">
        <f t="shared" si="7"/>
        <v>560</v>
      </c>
    </row>
    <row r="32" spans="1:13" x14ac:dyDescent="0.3">
      <c r="A32" s="115" t="s">
        <v>60</v>
      </c>
      <c r="B32" s="257"/>
      <c r="C32" s="108"/>
      <c r="D32" s="109"/>
      <c r="E32" s="109"/>
      <c r="F32" s="110"/>
      <c r="G32" s="111"/>
      <c r="H32" s="112"/>
      <c r="I32" s="112"/>
      <c r="J32" s="112"/>
      <c r="K32" s="112"/>
      <c r="L32" s="113"/>
      <c r="M32" s="114" t="str">
        <f t="shared" si="7"/>
        <v/>
      </c>
    </row>
    <row r="33" spans="1:15" ht="15" customHeight="1" thickBot="1" x14ac:dyDescent="0.35">
      <c r="A33" s="116" t="s">
        <v>61</v>
      </c>
      <c r="B33" s="117"/>
      <c r="C33" s="118"/>
      <c r="D33" s="118"/>
      <c r="E33" s="118"/>
      <c r="F33" s="119"/>
      <c r="G33" s="119"/>
      <c r="H33" s="119"/>
      <c r="I33" s="119"/>
      <c r="J33" s="119"/>
      <c r="K33" s="119"/>
      <c r="L33" s="119"/>
      <c r="M33" s="120"/>
    </row>
    <row r="34" spans="1:15" ht="28.8" x14ac:dyDescent="0.3">
      <c r="A34" s="101" t="s">
        <v>62</v>
      </c>
      <c r="B34" s="258" t="s">
        <v>63</v>
      </c>
      <c r="C34" s="121" t="s">
        <v>64</v>
      </c>
      <c r="D34" s="122" t="s">
        <v>64</v>
      </c>
      <c r="E34" s="123" t="str">
        <f>IF($D34="n.a.","n.a.",E35+E36)</f>
        <v>n.a.</v>
      </c>
      <c r="F34" s="124" t="str">
        <f t="shared" ref="F34:M34" si="8">IF($C34="n.a.","n.a.",F35+F36)</f>
        <v>n.a.</v>
      </c>
      <c r="G34" s="125" t="str">
        <f t="shared" si="8"/>
        <v>n.a.</v>
      </c>
      <c r="H34" s="126" t="str">
        <f t="shared" si="8"/>
        <v>n.a.</v>
      </c>
      <c r="I34" s="126" t="str">
        <f t="shared" si="8"/>
        <v>n.a.</v>
      </c>
      <c r="J34" s="126" t="str">
        <f t="shared" si="8"/>
        <v>n.a.</v>
      </c>
      <c r="K34" s="126" t="str">
        <f t="shared" si="8"/>
        <v>n.a.</v>
      </c>
      <c r="L34" s="126" t="str">
        <f t="shared" si="8"/>
        <v>n.a.</v>
      </c>
      <c r="M34" s="127" t="str">
        <f t="shared" si="8"/>
        <v>n.a.</v>
      </c>
    </row>
    <row r="35" spans="1:15" ht="15" customHeight="1" x14ac:dyDescent="0.3">
      <c r="A35" s="82" t="s">
        <v>65</v>
      </c>
      <c r="B35" s="259"/>
      <c r="C35" s="128"/>
      <c r="D35" s="129"/>
      <c r="E35" s="129"/>
      <c r="F35" s="130"/>
      <c r="G35" s="131"/>
      <c r="H35" s="132"/>
      <c r="I35" s="132"/>
      <c r="J35" s="132"/>
      <c r="K35" s="132"/>
      <c r="L35" s="132"/>
      <c r="M35" s="133" t="str">
        <f>IF($C$34="n.a.","",SUM(F35:L35))</f>
        <v/>
      </c>
    </row>
    <row r="36" spans="1:15" ht="15" customHeight="1" x14ac:dyDescent="0.3">
      <c r="A36" s="82" t="s">
        <v>66</v>
      </c>
      <c r="B36" s="260"/>
      <c r="C36" s="128"/>
      <c r="D36" s="129"/>
      <c r="E36" s="129"/>
      <c r="F36" s="130"/>
      <c r="G36" s="131"/>
      <c r="H36" s="132"/>
      <c r="I36" s="132"/>
      <c r="J36" s="132"/>
      <c r="K36" s="132"/>
      <c r="L36" s="132"/>
      <c r="M36" s="133" t="str">
        <f>IF($C$34="n.a.","",SUM(F36:L36))</f>
        <v/>
      </c>
    </row>
    <row r="37" spans="1:15" s="134" customFormat="1" ht="30" customHeight="1" thickBot="1" x14ac:dyDescent="0.35">
      <c r="A37" s="116" t="s">
        <v>67</v>
      </c>
      <c r="B37" s="261"/>
      <c r="C37" s="262"/>
      <c r="D37" s="262"/>
      <c r="E37" s="262"/>
      <c r="F37" s="262"/>
      <c r="G37" s="262"/>
      <c r="H37" s="262"/>
      <c r="I37" s="262"/>
      <c r="J37" s="262"/>
      <c r="K37" s="262"/>
      <c r="L37" s="262"/>
      <c r="M37" s="263"/>
    </row>
    <row r="38" spans="1:15" s="134" customFormat="1" ht="35.25" customHeight="1" x14ac:dyDescent="0.3">
      <c r="A38" s="101" t="s">
        <v>68</v>
      </c>
      <c r="B38" s="135" t="s">
        <v>69</v>
      </c>
      <c r="C38" s="136" t="s">
        <v>64</v>
      </c>
      <c r="D38" s="137" t="s">
        <v>64</v>
      </c>
      <c r="E38" s="137" t="s">
        <v>64</v>
      </c>
      <c r="F38" s="138" t="str">
        <f t="shared" ref="F38:L38" si="9">IF($C38="n.a.","n.a.","")</f>
        <v>n.a.</v>
      </c>
      <c r="G38" s="139" t="str">
        <f t="shared" si="9"/>
        <v>n.a.</v>
      </c>
      <c r="H38" s="140" t="str">
        <f t="shared" si="9"/>
        <v>n.a.</v>
      </c>
      <c r="I38" s="140" t="str">
        <f t="shared" si="9"/>
        <v>n.a.</v>
      </c>
      <c r="J38" s="140" t="str">
        <f t="shared" si="9"/>
        <v>n.a.</v>
      </c>
      <c r="K38" s="140" t="str">
        <f t="shared" si="9"/>
        <v>n.a.</v>
      </c>
      <c r="L38" s="140" t="str">
        <f t="shared" si="9"/>
        <v>n.a.</v>
      </c>
      <c r="M38" s="141" t="str">
        <f>IF(D38="n.a.","n.a.",SUM(F38:L38))</f>
        <v>n.a.</v>
      </c>
    </row>
    <row r="39" spans="1:15" s="134" customFormat="1" ht="15" customHeight="1" thickBot="1" x14ac:dyDescent="0.35">
      <c r="A39" s="67" t="s">
        <v>70</v>
      </c>
      <c r="B39" s="142"/>
      <c r="C39" s="143"/>
      <c r="D39" s="143"/>
      <c r="E39" s="143"/>
      <c r="F39" s="144"/>
      <c r="G39" s="144"/>
      <c r="H39" s="144"/>
      <c r="I39" s="144"/>
      <c r="J39" s="144"/>
      <c r="K39" s="144"/>
      <c r="L39" s="144"/>
      <c r="M39" s="145"/>
    </row>
    <row r="40" spans="1:15" ht="38.25" customHeight="1" x14ac:dyDescent="0.3">
      <c r="A40" s="245" t="s">
        <v>71</v>
      </c>
      <c r="B40" s="246"/>
      <c r="C40" s="246"/>
      <c r="D40" s="246"/>
      <c r="E40" s="246"/>
      <c r="F40" s="246"/>
      <c r="G40" s="246"/>
      <c r="H40" s="246"/>
      <c r="I40" s="246"/>
      <c r="J40" s="246"/>
      <c r="K40" s="246"/>
      <c r="L40" s="246"/>
      <c r="M40" s="247"/>
    </row>
    <row r="41" spans="1:15" ht="22.5" customHeight="1" x14ac:dyDescent="0.3">
      <c r="A41" s="146" t="s">
        <v>72</v>
      </c>
      <c r="B41" s="147" t="s">
        <v>73</v>
      </c>
      <c r="C41" s="147"/>
      <c r="D41" s="148">
        <v>200</v>
      </c>
      <c r="E41" s="149">
        <v>200</v>
      </c>
      <c r="F41" s="150"/>
      <c r="G41" s="151">
        <v>239</v>
      </c>
      <c r="H41" s="152"/>
      <c r="I41" s="152"/>
      <c r="J41" s="152"/>
      <c r="K41" s="152"/>
      <c r="L41" s="153"/>
      <c r="M41" s="154"/>
      <c r="N41" s="155"/>
      <c r="O41" s="155"/>
    </row>
    <row r="42" spans="1:15" ht="15" customHeight="1" thickBot="1" x14ac:dyDescent="0.35">
      <c r="A42" s="156" t="s">
        <v>74</v>
      </c>
      <c r="B42" s="157" t="s">
        <v>73</v>
      </c>
      <c r="C42" s="157"/>
      <c r="D42" s="158"/>
      <c r="E42" s="159"/>
      <c r="F42" s="160"/>
      <c r="G42" s="161"/>
      <c r="H42" s="162"/>
      <c r="I42" s="162"/>
      <c r="J42" s="162"/>
      <c r="K42" s="162"/>
      <c r="L42" s="163"/>
      <c r="M42" s="164"/>
      <c r="N42" s="155"/>
      <c r="O42" s="155"/>
    </row>
    <row r="43" spans="1:15" ht="1.5" customHeight="1" thickTop="1" x14ac:dyDescent="0.3">
      <c r="A43" s="165"/>
      <c r="B43" s="165"/>
      <c r="C43" s="166"/>
      <c r="D43" s="167"/>
      <c r="E43" s="168"/>
      <c r="F43" s="169"/>
      <c r="G43" s="170"/>
      <c r="H43" s="171"/>
      <c r="I43" s="171"/>
      <c r="J43" s="171"/>
      <c r="K43" s="171"/>
      <c r="L43" s="171"/>
      <c r="M43" s="171"/>
    </row>
    <row r="44" spans="1:15" ht="15" hidden="1" customHeight="1" x14ac:dyDescent="0.3">
      <c r="B44" s="171"/>
      <c r="C44" s="171"/>
      <c r="D44" s="171"/>
      <c r="E44" s="171"/>
      <c r="F44" s="171"/>
      <c r="G44" s="171"/>
      <c r="H44" s="171"/>
      <c r="I44" s="171"/>
      <c r="J44" s="171"/>
      <c r="K44" s="171"/>
      <c r="L44" s="171"/>
      <c r="M44" s="171"/>
    </row>
    <row r="45" spans="1:15" ht="3" hidden="1" customHeight="1" x14ac:dyDescent="0.3">
      <c r="A45" s="172"/>
      <c r="B45" s="172"/>
      <c r="C45" s="173"/>
      <c r="D45" s="171"/>
      <c r="E45" s="171"/>
      <c r="F45" s="171"/>
      <c r="G45" s="171"/>
      <c r="H45" s="171"/>
      <c r="I45" s="171"/>
      <c r="J45" s="171"/>
      <c r="K45" s="171"/>
      <c r="L45" s="171"/>
      <c r="M45" s="171"/>
    </row>
    <row r="46" spans="1:15" hidden="1" x14ac:dyDescent="0.3">
      <c r="B46" s="171"/>
      <c r="C46" s="171"/>
      <c r="D46" s="171"/>
      <c r="E46" s="171"/>
      <c r="F46" s="171"/>
      <c r="G46" s="171"/>
      <c r="H46" s="171"/>
      <c r="I46" s="171"/>
      <c r="J46" s="171"/>
      <c r="K46" s="171"/>
      <c r="L46" s="171"/>
      <c r="M46" s="171"/>
    </row>
    <row r="47" spans="1:15" hidden="1" x14ac:dyDescent="0.3">
      <c r="A47" s="174"/>
      <c r="B47" s="174"/>
      <c r="C47" s="174"/>
      <c r="D47" s="174"/>
      <c r="E47" s="174"/>
      <c r="F47" s="175"/>
      <c r="G47" s="175"/>
      <c r="H47" s="175"/>
      <c r="I47" s="175"/>
      <c r="J47" s="175"/>
      <c r="K47" s="175"/>
      <c r="L47" s="175"/>
      <c r="M47" s="175"/>
    </row>
    <row r="48" spans="1:15" hidden="1" x14ac:dyDescent="0.3">
      <c r="A48" s="176"/>
      <c r="B48" s="176"/>
      <c r="C48" s="176"/>
      <c r="D48" s="176"/>
      <c r="E48" s="176"/>
      <c r="F48" s="176"/>
      <c r="G48" s="176"/>
      <c r="H48" s="176"/>
      <c r="I48" s="176"/>
      <c r="J48" s="176"/>
      <c r="K48" s="176"/>
      <c r="L48" s="176"/>
      <c r="M48" s="176"/>
    </row>
    <row r="52" spans="1:13" x14ac:dyDescent="0.3">
      <c r="A52" s="177" t="s">
        <v>75</v>
      </c>
      <c r="B52" s="178"/>
      <c r="C52" s="178"/>
      <c r="D52" s="178"/>
      <c r="E52" s="178"/>
      <c r="F52" s="178"/>
      <c r="G52" s="178"/>
      <c r="H52" s="178"/>
      <c r="I52" s="178"/>
      <c r="J52" s="178"/>
      <c r="K52" s="178"/>
      <c r="L52" s="178"/>
      <c r="M52" s="178"/>
    </row>
    <row r="53" spans="1:13" s="155" customFormat="1" ht="15.6" x14ac:dyDescent="0.3">
      <c r="A53" s="248" t="s">
        <v>76</v>
      </c>
      <c r="B53" s="248"/>
      <c r="C53" s="248"/>
      <c r="D53" s="248"/>
      <c r="E53" s="248"/>
      <c r="F53" s="248"/>
      <c r="G53" s="248"/>
      <c r="H53" s="248"/>
      <c r="I53" s="248"/>
      <c r="J53" s="248"/>
      <c r="K53" s="248"/>
      <c r="L53" s="248"/>
      <c r="M53" s="248"/>
    </row>
    <row r="54" spans="1:13" ht="15.6" x14ac:dyDescent="0.3">
      <c r="A54" s="179"/>
      <c r="B54" s="179"/>
      <c r="C54" s="179"/>
      <c r="D54" s="179"/>
      <c r="E54" s="179"/>
      <c r="F54" s="179"/>
      <c r="G54" s="179"/>
      <c r="H54" s="179"/>
      <c r="I54" s="179"/>
      <c r="J54" s="179"/>
      <c r="K54" s="179"/>
      <c r="L54" s="179"/>
      <c r="M54" s="179"/>
    </row>
    <row r="55" spans="1:13" ht="15.6" x14ac:dyDescent="0.3">
      <c r="A55" s="248" t="s">
        <v>77</v>
      </c>
      <c r="B55" s="248"/>
      <c r="C55" s="248"/>
      <c r="D55" s="248"/>
      <c r="E55" s="248"/>
      <c r="F55" s="248"/>
      <c r="G55" s="248"/>
      <c r="H55" s="248"/>
      <c r="I55" s="248"/>
      <c r="J55" s="248"/>
      <c r="K55" s="248"/>
      <c r="L55" s="248"/>
      <c r="M55" s="248"/>
    </row>
    <row r="56" spans="1:13" ht="15.6" x14ac:dyDescent="0.3">
      <c r="A56" s="179"/>
      <c r="B56" s="179"/>
      <c r="C56" s="179"/>
      <c r="D56" s="179"/>
      <c r="E56" s="179"/>
      <c r="F56" s="179"/>
      <c r="G56" s="179"/>
      <c r="H56" s="179"/>
      <c r="I56" s="179"/>
      <c r="J56" s="179"/>
      <c r="K56" s="179"/>
      <c r="L56" s="179"/>
      <c r="M56" s="179"/>
    </row>
    <row r="57" spans="1:13" ht="15.6" x14ac:dyDescent="0.3">
      <c r="A57" s="248" t="s">
        <v>78</v>
      </c>
      <c r="B57" s="248"/>
      <c r="C57" s="248"/>
      <c r="D57" s="248"/>
      <c r="E57" s="248"/>
      <c r="F57" s="248"/>
      <c r="G57" s="248"/>
      <c r="H57" s="248"/>
      <c r="I57" s="248"/>
      <c r="J57" s="248"/>
      <c r="K57" s="248"/>
      <c r="L57" s="248"/>
      <c r="M57" s="248"/>
    </row>
  </sheetData>
  <mergeCells count="20">
    <mergeCell ref="A40:M40"/>
    <mergeCell ref="A53:M53"/>
    <mergeCell ref="A55:M55"/>
    <mergeCell ref="A57:M57"/>
    <mergeCell ref="B16:M16"/>
    <mergeCell ref="B18:B24"/>
    <mergeCell ref="B26:M26"/>
    <mergeCell ref="B27:B32"/>
    <mergeCell ref="B34:B36"/>
    <mergeCell ref="B37:M37"/>
    <mergeCell ref="D4:M4"/>
    <mergeCell ref="A5:C5"/>
    <mergeCell ref="A6:C6"/>
    <mergeCell ref="A7:C7"/>
    <mergeCell ref="A8:C8"/>
    <mergeCell ref="A13:A14"/>
    <mergeCell ref="B13:B14"/>
    <mergeCell ref="C13:C14"/>
    <mergeCell ref="D13:D14"/>
    <mergeCell ref="E13:E14"/>
  </mergeCells>
  <dataValidations count="1">
    <dataValidation operator="greaterThan" allowBlank="1" showInputMessage="1" showErrorMessage="1" sqref="A15:A44 B25:B44 B15:B18 C38:M44 C27:M36 C15:M25"/>
  </dataValidations>
  <pageMargins left="0.5" right="0.25" top="0.25" bottom="0.25" header="0" footer="0"/>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zoomScale="80" zoomScaleNormal="80" workbookViewId="0">
      <selection activeCell="A22" sqref="A22"/>
    </sheetView>
  </sheetViews>
  <sheetFormatPr defaultColWidth="9.109375" defaultRowHeight="14.4" x14ac:dyDescent="0.3"/>
  <cols>
    <col min="1" max="1" width="56.5546875" style="2" customWidth="1"/>
    <col min="2" max="2" width="12.33203125" style="2" customWidth="1"/>
    <col min="3" max="5" width="21.109375" style="2" customWidth="1"/>
    <col min="6" max="13" width="14.88671875" style="2" customWidth="1"/>
    <col min="14" max="16384" width="9.109375" style="2"/>
  </cols>
  <sheetData>
    <row r="1" spans="1:13" ht="23.4" x14ac:dyDescent="0.45">
      <c r="A1" s="1" t="s">
        <v>0</v>
      </c>
      <c r="L1" s="3"/>
    </row>
    <row r="2" spans="1:13" ht="18" x14ac:dyDescent="0.35">
      <c r="A2" s="4"/>
      <c r="I2" s="5" t="s">
        <v>1</v>
      </c>
      <c r="J2" s="6">
        <v>41864</v>
      </c>
      <c r="L2" s="7" t="s">
        <v>2</v>
      </c>
      <c r="M2" s="8">
        <v>41737</v>
      </c>
    </row>
    <row r="3" spans="1:13" ht="15" thickBot="1" x14ac:dyDescent="0.35">
      <c r="A3" s="3"/>
    </row>
    <row r="4" spans="1:13" ht="15.75" customHeight="1" thickTop="1" x14ac:dyDescent="0.3">
      <c r="A4" s="9" t="s">
        <v>3</v>
      </c>
      <c r="B4" s="10"/>
      <c r="C4" s="11" t="s">
        <v>4</v>
      </c>
      <c r="D4" s="241" t="s">
        <v>79</v>
      </c>
      <c r="E4" s="241"/>
      <c r="F4" s="241"/>
      <c r="G4" s="241"/>
      <c r="H4" s="241"/>
      <c r="I4" s="241"/>
      <c r="J4" s="241"/>
      <c r="K4" s="241"/>
      <c r="L4" s="241"/>
      <c r="M4" s="242"/>
    </row>
    <row r="5" spans="1:13" ht="15.6" x14ac:dyDescent="0.3">
      <c r="A5" s="243" t="s">
        <v>6</v>
      </c>
      <c r="B5" s="244"/>
      <c r="C5" s="244"/>
      <c r="D5" s="12" t="s">
        <v>80</v>
      </c>
      <c r="E5" s="12"/>
      <c r="F5" s="13"/>
      <c r="G5" s="13"/>
      <c r="J5" s="14"/>
      <c r="K5" s="15" t="s">
        <v>8</v>
      </c>
      <c r="L5" s="2" t="s">
        <v>81</v>
      </c>
      <c r="M5" s="17"/>
    </row>
    <row r="6" spans="1:13" ht="15.6" x14ac:dyDescent="0.3">
      <c r="A6" s="243" t="s">
        <v>10</v>
      </c>
      <c r="B6" s="244"/>
      <c r="C6" s="244"/>
      <c r="D6" s="12" t="s">
        <v>11</v>
      </c>
      <c r="E6" s="12"/>
      <c r="F6" s="13"/>
      <c r="G6" s="13"/>
      <c r="I6" s="14"/>
      <c r="J6" s="14"/>
      <c r="K6" s="15" t="s">
        <v>8</v>
      </c>
      <c r="M6" s="18"/>
    </row>
    <row r="7" spans="1:13" ht="15.6" x14ac:dyDescent="0.3">
      <c r="A7" s="243" t="s">
        <v>12</v>
      </c>
      <c r="B7" s="244"/>
      <c r="C7" s="244"/>
      <c r="D7" s="19">
        <v>125</v>
      </c>
      <c r="E7" s="19"/>
      <c r="F7" s="22"/>
      <c r="G7" s="22"/>
      <c r="H7" s="22"/>
      <c r="I7" s="14"/>
      <c r="J7" s="14"/>
      <c r="K7" s="15" t="s">
        <v>14</v>
      </c>
      <c r="L7" s="180">
        <v>30</v>
      </c>
      <c r="M7" s="18" t="s">
        <v>15</v>
      </c>
    </row>
    <row r="8" spans="1:13" ht="15.6" x14ac:dyDescent="0.3">
      <c r="A8" s="243" t="s">
        <v>16</v>
      </c>
      <c r="B8" s="244"/>
      <c r="C8" s="244"/>
      <c r="D8" s="24">
        <v>40725</v>
      </c>
      <c r="E8" s="24"/>
      <c r="F8" s="13"/>
      <c r="G8" s="13"/>
      <c r="H8" s="22"/>
      <c r="I8" s="14"/>
      <c r="J8" s="14"/>
      <c r="K8" s="25" t="s">
        <v>17</v>
      </c>
      <c r="L8" s="181">
        <v>42094</v>
      </c>
      <c r="M8" s="27"/>
    </row>
    <row r="9" spans="1:13" ht="16.2" thickBot="1" x14ac:dyDescent="0.35">
      <c r="A9" s="28"/>
      <c r="B9" s="29"/>
      <c r="C9" s="29" t="s">
        <v>18</v>
      </c>
      <c r="D9" s="30" t="s">
        <v>19</v>
      </c>
      <c r="E9" s="31">
        <v>41456</v>
      </c>
      <c r="F9" s="30" t="s">
        <v>20</v>
      </c>
      <c r="G9" s="31">
        <v>41820</v>
      </c>
      <c r="H9" s="32"/>
      <c r="I9" s="33"/>
      <c r="J9" s="33"/>
      <c r="K9" s="33"/>
      <c r="L9" s="29"/>
      <c r="M9" s="34"/>
    </row>
    <row r="10" spans="1:13" ht="10.5" customHeight="1" thickTop="1" x14ac:dyDescent="0.3">
      <c r="A10" s="15"/>
      <c r="B10" s="15"/>
      <c r="C10" s="15"/>
      <c r="D10" s="35"/>
      <c r="E10" s="35"/>
      <c r="G10" s="35"/>
      <c r="I10" s="14"/>
      <c r="J10" s="14"/>
      <c r="K10" s="14"/>
      <c r="L10" s="15"/>
      <c r="M10" s="22"/>
    </row>
    <row r="11" spans="1:13" ht="15.6" x14ac:dyDescent="0.3">
      <c r="A11" s="36" t="s">
        <v>21</v>
      </c>
      <c r="B11" s="37"/>
      <c r="C11" s="15"/>
      <c r="D11" s="22"/>
      <c r="E11" s="22"/>
      <c r="F11" s="22"/>
      <c r="G11" s="22"/>
      <c r="H11" s="22"/>
      <c r="I11" s="22"/>
      <c r="J11" s="22"/>
      <c r="K11" s="22"/>
      <c r="L11" s="22"/>
      <c r="M11" s="22"/>
    </row>
    <row r="12" spans="1:13" ht="15" customHeight="1" thickBot="1" x14ac:dyDescent="0.35">
      <c r="A12" s="29"/>
      <c r="B12" s="29"/>
    </row>
    <row r="13" spans="1:13" ht="41.25" customHeight="1" thickTop="1" thickBot="1" x14ac:dyDescent="0.35">
      <c r="A13" s="234" t="s">
        <v>22</v>
      </c>
      <c r="B13" s="236" t="s">
        <v>23</v>
      </c>
      <c r="C13" s="238" t="s">
        <v>24</v>
      </c>
      <c r="D13" s="239" t="s">
        <v>25</v>
      </c>
      <c r="E13" s="240" t="s">
        <v>26</v>
      </c>
      <c r="F13" s="38" t="s">
        <v>27</v>
      </c>
      <c r="G13" s="39" t="s">
        <v>28</v>
      </c>
      <c r="H13" s="40" t="s">
        <v>29</v>
      </c>
      <c r="I13" s="40" t="s">
        <v>30</v>
      </c>
      <c r="J13" s="40" t="s">
        <v>31</v>
      </c>
      <c r="K13" s="40" t="s">
        <v>32</v>
      </c>
      <c r="L13" s="41" t="s">
        <v>33</v>
      </c>
      <c r="M13" s="42" t="s">
        <v>34</v>
      </c>
    </row>
    <row r="14" spans="1:13" ht="27" customHeight="1" thickTop="1" thickBot="1" x14ac:dyDescent="0.35">
      <c r="A14" s="235"/>
      <c r="B14" s="237"/>
      <c r="C14" s="238"/>
      <c r="D14" s="239"/>
      <c r="E14" s="240"/>
      <c r="F14" s="43" t="s">
        <v>35</v>
      </c>
      <c r="G14" s="44" t="s">
        <v>36</v>
      </c>
      <c r="H14" s="45" t="s">
        <v>36</v>
      </c>
      <c r="I14" s="45" t="s">
        <v>36</v>
      </c>
      <c r="J14" s="45" t="s">
        <v>36</v>
      </c>
      <c r="K14" s="45" t="s">
        <v>36</v>
      </c>
      <c r="L14" s="46" t="s">
        <v>36</v>
      </c>
      <c r="M14" s="47" t="s">
        <v>36</v>
      </c>
    </row>
    <row r="15" spans="1:13" ht="35.25" customHeight="1" thickTop="1" x14ac:dyDescent="0.3">
      <c r="A15" s="48" t="s">
        <v>37</v>
      </c>
      <c r="B15" s="49" t="s">
        <v>38</v>
      </c>
      <c r="C15" s="182">
        <v>33000000</v>
      </c>
      <c r="D15" s="183">
        <v>33000000</v>
      </c>
      <c r="E15" s="184">
        <v>1100000</v>
      </c>
      <c r="F15" s="185">
        <v>0</v>
      </c>
      <c r="G15" s="186">
        <v>0</v>
      </c>
      <c r="H15" s="187"/>
      <c r="I15" s="187"/>
      <c r="J15" s="187"/>
      <c r="K15" s="187"/>
      <c r="L15" s="188"/>
      <c r="M15" s="189">
        <f>SUM(F15:L15)</f>
        <v>0</v>
      </c>
    </row>
    <row r="16" spans="1:13" ht="33" customHeight="1" thickBot="1" x14ac:dyDescent="0.35">
      <c r="A16" s="57" t="s">
        <v>39</v>
      </c>
      <c r="B16" s="253" t="s">
        <v>82</v>
      </c>
      <c r="C16" s="265"/>
      <c r="D16" s="265"/>
      <c r="E16" s="265"/>
      <c r="F16" s="265"/>
      <c r="G16" s="265"/>
      <c r="H16" s="265"/>
      <c r="I16" s="265"/>
      <c r="J16" s="265"/>
      <c r="K16" s="265"/>
      <c r="L16" s="265"/>
      <c r="M16" s="266"/>
    </row>
    <row r="17" spans="1:13" ht="19.5" customHeight="1" thickBot="1" x14ac:dyDescent="0.35">
      <c r="A17" s="58" t="s">
        <v>41</v>
      </c>
      <c r="B17" s="190"/>
      <c r="C17" s="191">
        <f>+$D$7+C18</f>
        <v>574.70000000000005</v>
      </c>
      <c r="D17" s="191">
        <f t="shared" ref="D17:F17" si="0">+$D$7+D18</f>
        <v>574.70000000000005</v>
      </c>
      <c r="E17" s="191">
        <f t="shared" si="0"/>
        <v>574.70000000000005</v>
      </c>
      <c r="F17" s="192">
        <f t="shared" si="0"/>
        <v>125</v>
      </c>
      <c r="G17" s="193">
        <f>F17+G18</f>
        <v>125</v>
      </c>
      <c r="H17" s="194">
        <f t="shared" ref="H17:L17" si="1">G17+H18</f>
        <v>125</v>
      </c>
      <c r="I17" s="194">
        <f t="shared" si="1"/>
        <v>125</v>
      </c>
      <c r="J17" s="194">
        <f t="shared" si="1"/>
        <v>125</v>
      </c>
      <c r="K17" s="194">
        <f t="shared" si="1"/>
        <v>125</v>
      </c>
      <c r="L17" s="195">
        <f t="shared" si="1"/>
        <v>125</v>
      </c>
      <c r="M17" s="191">
        <f>L17</f>
        <v>125</v>
      </c>
    </row>
    <row r="18" spans="1:13" ht="20.25" customHeight="1" thickTop="1" thickBot="1" x14ac:dyDescent="0.35">
      <c r="A18" s="63" t="s">
        <v>42</v>
      </c>
      <c r="B18" s="252" t="s">
        <v>43</v>
      </c>
      <c r="C18" s="64">
        <f>SUM(C19:C24)</f>
        <v>449.7</v>
      </c>
      <c r="D18" s="64">
        <f t="shared" ref="D18:L18" si="2">SUM(D19:D24)</f>
        <v>449.7</v>
      </c>
      <c r="E18" s="64">
        <f t="shared" si="2"/>
        <v>449.7</v>
      </c>
      <c r="F18" s="196">
        <f t="shared" si="2"/>
        <v>0</v>
      </c>
      <c r="G18" s="65">
        <f t="shared" si="2"/>
        <v>0</v>
      </c>
      <c r="H18" s="66">
        <f t="shared" si="2"/>
        <v>0</v>
      </c>
      <c r="I18" s="66">
        <f t="shared" si="2"/>
        <v>0</v>
      </c>
      <c r="J18" s="66">
        <f t="shared" si="2"/>
        <v>0</v>
      </c>
      <c r="K18" s="66">
        <f t="shared" si="2"/>
        <v>0</v>
      </c>
      <c r="L18" s="197">
        <f t="shared" si="2"/>
        <v>0</v>
      </c>
      <c r="M18" s="64">
        <f>SUM(F18:L18)</f>
        <v>0</v>
      </c>
    </row>
    <row r="19" spans="1:13" x14ac:dyDescent="0.3">
      <c r="A19" s="67" t="s">
        <v>44</v>
      </c>
      <c r="B19" s="252"/>
      <c r="C19" s="68">
        <v>175</v>
      </c>
      <c r="D19" s="74">
        <v>175</v>
      </c>
      <c r="E19" s="198">
        <v>175</v>
      </c>
      <c r="F19" s="70">
        <v>0</v>
      </c>
      <c r="G19" s="71">
        <v>0</v>
      </c>
      <c r="H19" s="72"/>
      <c r="I19" s="72"/>
      <c r="J19" s="72"/>
      <c r="K19" s="72"/>
      <c r="L19" s="73"/>
      <c r="M19" s="74">
        <f>SUM(F19:L19)</f>
        <v>0</v>
      </c>
    </row>
    <row r="20" spans="1:13" x14ac:dyDescent="0.3">
      <c r="A20" s="199" t="s">
        <v>45</v>
      </c>
      <c r="B20" s="252"/>
      <c r="C20" s="76"/>
      <c r="D20" s="200"/>
      <c r="E20" s="201"/>
      <c r="F20" s="78"/>
      <c r="G20" s="79"/>
      <c r="H20" s="80"/>
      <c r="I20" s="80"/>
      <c r="J20" s="80"/>
      <c r="K20" s="80"/>
      <c r="L20" s="81"/>
      <c r="M20" s="74">
        <f t="shared" ref="M20:M24" si="3">SUM(F20:L20)</f>
        <v>0</v>
      </c>
    </row>
    <row r="21" spans="1:13" x14ac:dyDescent="0.3">
      <c r="A21" s="82" t="s">
        <v>46</v>
      </c>
      <c r="B21" s="252"/>
      <c r="C21" s="76">
        <v>274.7</v>
      </c>
      <c r="D21" s="200">
        <v>274.7</v>
      </c>
      <c r="E21" s="201">
        <v>274.7</v>
      </c>
      <c r="F21" s="78">
        <v>0</v>
      </c>
      <c r="G21" s="79">
        <v>0</v>
      </c>
      <c r="H21" s="80"/>
      <c r="I21" s="80"/>
      <c r="J21" s="80"/>
      <c r="K21" s="80"/>
      <c r="L21" s="81"/>
      <c r="M21" s="74">
        <f t="shared" si="3"/>
        <v>0</v>
      </c>
    </row>
    <row r="22" spans="1:13" x14ac:dyDescent="0.3">
      <c r="A22" s="82" t="s">
        <v>47</v>
      </c>
      <c r="B22" s="252"/>
      <c r="C22" s="76"/>
      <c r="D22" s="200"/>
      <c r="E22" s="201"/>
      <c r="F22" s="78"/>
      <c r="G22" s="79"/>
      <c r="H22" s="80"/>
      <c r="I22" s="80"/>
      <c r="J22" s="80"/>
      <c r="K22" s="80"/>
      <c r="L22" s="81"/>
      <c r="M22" s="74">
        <f t="shared" si="3"/>
        <v>0</v>
      </c>
    </row>
    <row r="23" spans="1:13" x14ac:dyDescent="0.3">
      <c r="A23" s="82" t="s">
        <v>48</v>
      </c>
      <c r="B23" s="252"/>
      <c r="C23" s="76"/>
      <c r="D23" s="200"/>
      <c r="E23" s="201"/>
      <c r="F23" s="78"/>
      <c r="G23" s="79"/>
      <c r="H23" s="80"/>
      <c r="I23" s="80"/>
      <c r="J23" s="80"/>
      <c r="K23" s="80"/>
      <c r="L23" s="81"/>
      <c r="M23" s="74">
        <f t="shared" si="3"/>
        <v>0</v>
      </c>
    </row>
    <row r="24" spans="1:13" ht="15" thickBot="1" x14ac:dyDescent="0.35">
      <c r="A24" s="83" t="s">
        <v>49</v>
      </c>
      <c r="B24" s="252"/>
      <c r="C24" s="84"/>
      <c r="D24" s="202"/>
      <c r="E24" s="203"/>
      <c r="F24" s="86"/>
      <c r="G24" s="87"/>
      <c r="H24" s="88"/>
      <c r="I24" s="88"/>
      <c r="J24" s="88"/>
      <c r="K24" s="88"/>
      <c r="L24" s="89"/>
      <c r="M24" s="90">
        <f t="shared" si="3"/>
        <v>0</v>
      </c>
    </row>
    <row r="25" spans="1:13" ht="17.25" customHeight="1" x14ac:dyDescent="0.3">
      <c r="A25" s="83" t="s">
        <v>50</v>
      </c>
      <c r="B25" s="91" t="s">
        <v>51</v>
      </c>
      <c r="C25" s="92"/>
      <c r="D25" s="99"/>
      <c r="E25" s="94"/>
      <c r="F25" s="95"/>
      <c r="G25" s="96"/>
      <c r="H25" s="97"/>
      <c r="I25" s="97"/>
      <c r="J25" s="97"/>
      <c r="K25" s="97"/>
      <c r="L25" s="98"/>
      <c r="M25" s="99"/>
    </row>
    <row r="26" spans="1:13" ht="47.25" customHeight="1" thickBot="1" x14ac:dyDescent="0.35">
      <c r="A26" s="100" t="s">
        <v>52</v>
      </c>
      <c r="B26" s="117"/>
      <c r="C26" s="119"/>
      <c r="D26" s="119"/>
      <c r="E26" s="119"/>
      <c r="F26" s="119"/>
      <c r="G26" s="119"/>
      <c r="H26" s="119"/>
      <c r="I26" s="119"/>
      <c r="J26" s="119"/>
      <c r="K26" s="119"/>
      <c r="L26" s="119"/>
      <c r="M26" s="120"/>
    </row>
    <row r="27" spans="1:13" ht="15" customHeight="1" x14ac:dyDescent="0.3">
      <c r="A27" s="101" t="s">
        <v>54</v>
      </c>
      <c r="B27" s="256" t="s">
        <v>55</v>
      </c>
      <c r="C27" s="102">
        <f>SUM(C28:C32)</f>
        <v>150</v>
      </c>
      <c r="D27" s="102">
        <f>SUM(D28:D32)</f>
        <v>150</v>
      </c>
      <c r="E27" s="102">
        <f>SUM(E28:E32)</f>
        <v>150</v>
      </c>
      <c r="F27" s="103">
        <f>IF($D27="n.a.","n.a.",SUM(F28:F32))</f>
        <v>0</v>
      </c>
      <c r="G27" s="104">
        <f t="shared" ref="G27:M27" si="4">IF($D27="n.a.","n.a.",SUM(G28:G32))</f>
        <v>0</v>
      </c>
      <c r="H27" s="105">
        <f t="shared" si="4"/>
        <v>0</v>
      </c>
      <c r="I27" s="105">
        <f t="shared" si="4"/>
        <v>0</v>
      </c>
      <c r="J27" s="105">
        <f t="shared" si="4"/>
        <v>0</v>
      </c>
      <c r="K27" s="105">
        <f t="shared" si="4"/>
        <v>0</v>
      </c>
      <c r="L27" s="106">
        <f t="shared" si="4"/>
        <v>0</v>
      </c>
      <c r="M27" s="102">
        <f t="shared" si="4"/>
        <v>0</v>
      </c>
    </row>
    <row r="28" spans="1:13" ht="15" customHeight="1" x14ac:dyDescent="0.3">
      <c r="A28" s="107" t="s">
        <v>56</v>
      </c>
      <c r="B28" s="252"/>
      <c r="C28" s="108"/>
      <c r="D28" s="204"/>
      <c r="E28" s="109"/>
      <c r="F28" s="110"/>
      <c r="G28" s="111"/>
      <c r="H28" s="112"/>
      <c r="I28" s="112"/>
      <c r="J28" s="112"/>
      <c r="K28" s="112"/>
      <c r="L28" s="113"/>
      <c r="M28" s="114" t="str">
        <f>IF(D28="","",SUM(F28:L28))</f>
        <v/>
      </c>
    </row>
    <row r="29" spans="1:13" ht="15" customHeight="1" x14ac:dyDescent="0.3">
      <c r="A29" s="107" t="s">
        <v>57</v>
      </c>
      <c r="B29" s="252"/>
      <c r="C29" s="108"/>
      <c r="D29" s="204"/>
      <c r="E29" s="109"/>
      <c r="F29" s="110"/>
      <c r="G29" s="111"/>
      <c r="H29" s="112"/>
      <c r="I29" s="112"/>
      <c r="J29" s="112"/>
      <c r="K29" s="112"/>
      <c r="L29" s="113"/>
      <c r="M29" s="114" t="str">
        <f t="shared" ref="M29:M32" si="5">IF(D29="","",SUM(F29:L29))</f>
        <v/>
      </c>
    </row>
    <row r="30" spans="1:13" ht="15" customHeight="1" x14ac:dyDescent="0.3">
      <c r="A30" s="107" t="s">
        <v>58</v>
      </c>
      <c r="B30" s="252"/>
      <c r="C30" s="108"/>
      <c r="D30" s="204"/>
      <c r="E30" s="109"/>
      <c r="F30" s="110"/>
      <c r="G30" s="111"/>
      <c r="H30" s="112"/>
      <c r="I30" s="112"/>
      <c r="J30" s="112"/>
      <c r="K30" s="112"/>
      <c r="L30" s="113"/>
      <c r="M30" s="114" t="str">
        <f t="shared" si="5"/>
        <v/>
      </c>
    </row>
    <row r="31" spans="1:13" ht="15" customHeight="1" x14ac:dyDescent="0.3">
      <c r="A31" s="107" t="s">
        <v>59</v>
      </c>
      <c r="B31" s="252"/>
      <c r="C31" s="108">
        <v>150</v>
      </c>
      <c r="D31" s="204">
        <v>150</v>
      </c>
      <c r="E31" s="109">
        <v>150</v>
      </c>
      <c r="F31" s="110">
        <v>0</v>
      </c>
      <c r="G31" s="111">
        <v>0</v>
      </c>
      <c r="H31" s="112"/>
      <c r="I31" s="112"/>
      <c r="J31" s="112"/>
      <c r="K31" s="112"/>
      <c r="L31" s="113"/>
      <c r="M31" s="114">
        <f t="shared" si="5"/>
        <v>0</v>
      </c>
    </row>
    <row r="32" spans="1:13" ht="15" customHeight="1" x14ac:dyDescent="0.3">
      <c r="A32" s="205" t="s">
        <v>60</v>
      </c>
      <c r="B32" s="257"/>
      <c r="C32" s="108"/>
      <c r="D32" s="204"/>
      <c r="E32" s="109"/>
      <c r="F32" s="110"/>
      <c r="G32" s="111"/>
      <c r="H32" s="112"/>
      <c r="I32" s="112"/>
      <c r="J32" s="112"/>
      <c r="K32" s="112"/>
      <c r="L32" s="113"/>
      <c r="M32" s="114" t="str">
        <f t="shared" si="5"/>
        <v/>
      </c>
    </row>
    <row r="33" spans="1:13" ht="30" customHeight="1" thickBot="1" x14ac:dyDescent="0.35">
      <c r="A33" s="67" t="s">
        <v>61</v>
      </c>
      <c r="B33" s="117"/>
      <c r="C33" s="118"/>
      <c r="D33" s="118"/>
      <c r="E33" s="118"/>
      <c r="F33" s="119" t="s">
        <v>83</v>
      </c>
      <c r="G33" s="119" t="s">
        <v>84</v>
      </c>
      <c r="H33" s="119"/>
      <c r="I33" s="119"/>
      <c r="J33" s="119"/>
      <c r="K33" s="119"/>
      <c r="L33" s="119"/>
      <c r="M33" s="120"/>
    </row>
    <row r="34" spans="1:13" ht="28.8" x14ac:dyDescent="0.3">
      <c r="A34" s="206" t="s">
        <v>62</v>
      </c>
      <c r="B34" s="258" t="s">
        <v>63</v>
      </c>
      <c r="C34" s="207" t="s">
        <v>64</v>
      </c>
      <c r="D34" s="207" t="str">
        <f>IF($C34="n.a.","n.a.",D35+D36)</f>
        <v>n.a.</v>
      </c>
      <c r="E34" s="123" t="str">
        <f t="shared" ref="E34:M34" si="6">IF($C34="n.a.","n.a.",E35+E36)</f>
        <v>n.a.</v>
      </c>
      <c r="F34" s="208" t="str">
        <f t="shared" si="6"/>
        <v>n.a.</v>
      </c>
      <c r="G34" s="125" t="str">
        <f t="shared" si="6"/>
        <v>n.a.</v>
      </c>
      <c r="H34" s="126" t="str">
        <f t="shared" si="6"/>
        <v>n.a.</v>
      </c>
      <c r="I34" s="126" t="str">
        <f t="shared" si="6"/>
        <v>n.a.</v>
      </c>
      <c r="J34" s="126" t="str">
        <f t="shared" si="6"/>
        <v>n.a.</v>
      </c>
      <c r="K34" s="126" t="str">
        <f t="shared" si="6"/>
        <v>n.a.</v>
      </c>
      <c r="L34" s="126" t="str">
        <f t="shared" si="6"/>
        <v>n.a.</v>
      </c>
      <c r="M34" s="127" t="str">
        <f t="shared" si="6"/>
        <v>n.a.</v>
      </c>
    </row>
    <row r="35" spans="1:13" ht="15.75" customHeight="1" x14ac:dyDescent="0.3">
      <c r="A35" s="82" t="s">
        <v>65</v>
      </c>
      <c r="B35" s="259"/>
      <c r="C35" s="128"/>
      <c r="D35" s="128"/>
      <c r="E35" s="209"/>
      <c r="F35" s="130"/>
      <c r="G35" s="210"/>
      <c r="H35" s="132"/>
      <c r="I35" s="132"/>
      <c r="J35" s="132"/>
      <c r="K35" s="132"/>
      <c r="L35" s="132"/>
      <c r="M35" s="133" t="str">
        <f>IF($C$34="n.a.","",SUM(F35:L35))</f>
        <v/>
      </c>
    </row>
    <row r="36" spans="1:13" ht="15.75" customHeight="1" x14ac:dyDescent="0.3">
      <c r="A36" s="82" t="s">
        <v>66</v>
      </c>
      <c r="B36" s="260"/>
      <c r="C36" s="128"/>
      <c r="D36" s="128"/>
      <c r="E36" s="209"/>
      <c r="F36" s="130"/>
      <c r="G36" s="210"/>
      <c r="H36" s="132"/>
      <c r="I36" s="132"/>
      <c r="J36" s="132"/>
      <c r="K36" s="132"/>
      <c r="L36" s="132"/>
      <c r="M36" s="133" t="str">
        <f>IF($C$34="n.a.","",SUM(F36:L36))</f>
        <v/>
      </c>
    </row>
    <row r="37" spans="1:13" s="134" customFormat="1" ht="30.75" customHeight="1" thickBot="1" x14ac:dyDescent="0.35">
      <c r="A37" s="116" t="s">
        <v>67</v>
      </c>
      <c r="B37" s="267"/>
      <c r="C37" s="268"/>
      <c r="D37" s="268"/>
      <c r="E37" s="268"/>
      <c r="F37" s="268"/>
      <c r="G37" s="268"/>
      <c r="H37" s="268"/>
      <c r="I37" s="268"/>
      <c r="J37" s="268"/>
      <c r="K37" s="268"/>
      <c r="L37" s="268"/>
      <c r="M37" s="269"/>
    </row>
    <row r="38" spans="1:13" s="134" customFormat="1" ht="35.25" customHeight="1" x14ac:dyDescent="0.3">
      <c r="A38" s="101" t="s">
        <v>68</v>
      </c>
      <c r="B38" s="135" t="s">
        <v>69</v>
      </c>
      <c r="C38" s="136" t="s">
        <v>64</v>
      </c>
      <c r="D38" s="211" t="s">
        <v>64</v>
      </c>
      <c r="E38" s="211" t="s">
        <v>64</v>
      </c>
      <c r="F38" s="138" t="str">
        <f>IF($C38="n.a.","n.a.","")</f>
        <v>n.a.</v>
      </c>
      <c r="G38" s="212" t="str">
        <f t="shared" ref="G38:L38" si="7">IF($C38="n.a.","n.a.","")</f>
        <v>n.a.</v>
      </c>
      <c r="H38" s="213" t="str">
        <f t="shared" si="7"/>
        <v>n.a.</v>
      </c>
      <c r="I38" s="213" t="str">
        <f t="shared" si="7"/>
        <v>n.a.</v>
      </c>
      <c r="J38" s="213" t="str">
        <f t="shared" si="7"/>
        <v>n.a.</v>
      </c>
      <c r="K38" s="213" t="str">
        <f t="shared" si="7"/>
        <v>n.a.</v>
      </c>
      <c r="L38" s="213" t="str">
        <f t="shared" si="7"/>
        <v>n.a.</v>
      </c>
      <c r="M38" s="214" t="str">
        <f>IF(C38="n.a.","n.a.",SUM(F38:L38))</f>
        <v>n.a.</v>
      </c>
    </row>
    <row r="39" spans="1:13" s="134" customFormat="1" ht="17.25" customHeight="1" thickBot="1" x14ac:dyDescent="0.35">
      <c r="A39" s="67" t="s">
        <v>70</v>
      </c>
      <c r="B39" s="267"/>
      <c r="C39" s="270"/>
      <c r="D39" s="270"/>
      <c r="E39" s="270"/>
      <c r="F39" s="262"/>
      <c r="G39" s="268"/>
      <c r="H39" s="262"/>
      <c r="I39" s="262"/>
      <c r="J39" s="262"/>
      <c r="K39" s="262"/>
      <c r="L39" s="262"/>
      <c r="M39" s="263"/>
    </row>
    <row r="40" spans="1:13" ht="44.25" customHeight="1" x14ac:dyDescent="0.3">
      <c r="A40" s="245" t="s">
        <v>71</v>
      </c>
      <c r="B40" s="246"/>
      <c r="C40" s="246"/>
      <c r="D40" s="246"/>
      <c r="E40" s="246"/>
      <c r="F40" s="246"/>
      <c r="G40" s="246"/>
      <c r="H40" s="246"/>
      <c r="I40" s="246"/>
      <c r="J40" s="246"/>
      <c r="K40" s="246"/>
      <c r="L40" s="246"/>
      <c r="M40" s="247"/>
    </row>
    <row r="41" spans="1:13" ht="30" customHeight="1" x14ac:dyDescent="0.3">
      <c r="A41" s="205" t="s">
        <v>85</v>
      </c>
      <c r="B41" s="215" t="s">
        <v>86</v>
      </c>
      <c r="C41" s="205"/>
      <c r="D41" s="216">
        <v>45000000</v>
      </c>
      <c r="E41" s="216"/>
      <c r="F41" s="217">
        <v>0</v>
      </c>
      <c r="G41" s="218">
        <v>0</v>
      </c>
      <c r="H41" s="219"/>
      <c r="I41" s="219"/>
      <c r="J41" s="219"/>
      <c r="K41" s="219"/>
      <c r="L41" s="219"/>
      <c r="M41" s="220">
        <f>SUM(F41:L41)</f>
        <v>0</v>
      </c>
    </row>
    <row r="42" spans="1:13" ht="30" customHeight="1" x14ac:dyDescent="0.3">
      <c r="A42" s="205" t="s">
        <v>87</v>
      </c>
      <c r="B42" s="221" t="s">
        <v>88</v>
      </c>
      <c r="C42" s="205"/>
      <c r="D42" s="215" t="s">
        <v>89</v>
      </c>
      <c r="E42" s="221"/>
      <c r="F42" s="222">
        <v>0</v>
      </c>
      <c r="G42" s="223">
        <v>0</v>
      </c>
      <c r="H42" s="224"/>
      <c r="I42" s="224"/>
      <c r="J42" s="224"/>
      <c r="K42" s="224"/>
      <c r="L42" s="224"/>
      <c r="M42" s="225">
        <f>SUM(F42:L42)</f>
        <v>0</v>
      </c>
    </row>
    <row r="43" spans="1:13" ht="15" customHeight="1" x14ac:dyDescent="0.3">
      <c r="A43" s="205" t="s">
        <v>90</v>
      </c>
      <c r="B43" s="221" t="s">
        <v>91</v>
      </c>
      <c r="C43" s="205"/>
      <c r="D43" s="215" t="s">
        <v>92</v>
      </c>
      <c r="E43" s="221"/>
      <c r="F43" s="222">
        <v>0</v>
      </c>
      <c r="G43" s="223">
        <v>0</v>
      </c>
      <c r="H43" s="224"/>
      <c r="I43" s="224"/>
      <c r="J43" s="224"/>
      <c r="K43" s="224"/>
      <c r="L43" s="224"/>
      <c r="M43" s="225"/>
    </row>
    <row r="44" spans="1:13" ht="30" customHeight="1" x14ac:dyDescent="0.3">
      <c r="A44" s="205" t="s">
        <v>93</v>
      </c>
      <c r="B44" s="221"/>
      <c r="C44" s="205"/>
      <c r="D44" s="215" t="s">
        <v>94</v>
      </c>
      <c r="E44" s="221"/>
      <c r="F44" s="226">
        <v>0</v>
      </c>
      <c r="G44" s="227">
        <v>0</v>
      </c>
      <c r="H44" s="224"/>
      <c r="I44" s="224"/>
      <c r="J44" s="224"/>
      <c r="K44" s="224"/>
      <c r="L44" s="224"/>
      <c r="M44" s="225"/>
    </row>
    <row r="45" spans="1:13" ht="30" customHeight="1" x14ac:dyDescent="0.3">
      <c r="A45" s="205" t="s">
        <v>95</v>
      </c>
      <c r="B45" s="221"/>
      <c r="C45" s="205"/>
      <c r="D45" s="215" t="s">
        <v>96</v>
      </c>
      <c r="E45" s="221"/>
      <c r="F45" s="226">
        <v>0</v>
      </c>
      <c r="G45" s="227">
        <v>0</v>
      </c>
      <c r="H45" s="224"/>
      <c r="I45" s="224"/>
      <c r="J45" s="224"/>
      <c r="K45" s="224"/>
      <c r="L45" s="224"/>
      <c r="M45" s="225"/>
    </row>
    <row r="46" spans="1:13" ht="15" customHeight="1" x14ac:dyDescent="0.3">
      <c r="A46" s="205" t="s">
        <v>97</v>
      </c>
      <c r="B46" s="221"/>
      <c r="C46" s="205"/>
      <c r="D46" s="215"/>
      <c r="E46" s="221"/>
      <c r="F46" s="228">
        <v>0</v>
      </c>
      <c r="G46" s="227">
        <v>0</v>
      </c>
      <c r="H46" s="229"/>
      <c r="I46" s="229"/>
      <c r="J46" s="229"/>
      <c r="K46" s="229"/>
      <c r="L46" s="229"/>
      <c r="M46" s="230"/>
    </row>
    <row r="47" spans="1:13" ht="15" customHeight="1" x14ac:dyDescent="0.3">
      <c r="A47" s="205" t="s">
        <v>98</v>
      </c>
      <c r="B47" s="221"/>
      <c r="C47" s="205"/>
      <c r="D47" s="215"/>
      <c r="E47" s="221"/>
      <c r="F47" s="226">
        <v>0</v>
      </c>
      <c r="G47" s="227">
        <v>0</v>
      </c>
      <c r="H47" s="224"/>
      <c r="I47" s="224"/>
      <c r="J47" s="224"/>
      <c r="K47" s="224"/>
      <c r="L47" s="224"/>
      <c r="M47" s="225"/>
    </row>
    <row r="48" spans="1:13" ht="15" customHeight="1" x14ac:dyDescent="0.3">
      <c r="A48" s="205" t="s">
        <v>99</v>
      </c>
      <c r="B48" s="215"/>
      <c r="C48" s="205"/>
      <c r="D48" s="215"/>
      <c r="E48" s="215"/>
      <c r="F48" s="226">
        <v>0</v>
      </c>
      <c r="G48" s="227">
        <v>0</v>
      </c>
      <c r="H48" s="224"/>
      <c r="I48" s="224"/>
      <c r="J48" s="224"/>
      <c r="K48" s="224"/>
      <c r="L48" s="224"/>
      <c r="M48" s="225"/>
    </row>
    <row r="49" spans="1:13" ht="14.25" customHeight="1" thickBot="1" x14ac:dyDescent="0.35">
      <c r="A49" s="231" t="s">
        <v>100</v>
      </c>
      <c r="B49" s="271"/>
      <c r="C49" s="272"/>
      <c r="D49" s="273"/>
      <c r="E49" s="232"/>
      <c r="F49" s="274" t="s">
        <v>101</v>
      </c>
      <c r="G49" s="275"/>
      <c r="H49" s="274"/>
      <c r="I49" s="274"/>
      <c r="J49" s="274"/>
      <c r="K49" s="274"/>
      <c r="L49" s="274"/>
      <c r="M49" s="276"/>
    </row>
    <row r="50" spans="1:13" ht="7.5" hidden="1" customHeight="1" x14ac:dyDescent="0.3">
      <c r="A50" s="165"/>
      <c r="B50" s="165"/>
      <c r="D50" s="171"/>
      <c r="E50" s="171"/>
      <c r="F50" s="171"/>
      <c r="G50" s="171"/>
      <c r="H50" s="171"/>
      <c r="I50" s="171"/>
      <c r="J50" s="171"/>
      <c r="K50" s="171"/>
      <c r="L50" s="171"/>
      <c r="M50" s="171"/>
    </row>
    <row r="51" spans="1:13" ht="9.75" hidden="1" customHeight="1" x14ac:dyDescent="0.3">
      <c r="B51" s="171"/>
      <c r="C51" s="171"/>
      <c r="D51" s="171"/>
      <c r="E51" s="171"/>
      <c r="F51" s="171"/>
      <c r="G51" s="171"/>
      <c r="H51" s="171"/>
      <c r="I51" s="171"/>
      <c r="J51" s="171"/>
      <c r="K51" s="171"/>
      <c r="L51" s="171"/>
      <c r="M51" s="171"/>
    </row>
    <row r="52" spans="1:13" ht="21" customHeight="1" thickTop="1" x14ac:dyDescent="0.3">
      <c r="A52" s="233" t="s">
        <v>75</v>
      </c>
      <c r="B52" s="174"/>
      <c r="C52" s="174"/>
      <c r="D52" s="174"/>
      <c r="E52" s="174"/>
      <c r="F52" s="175"/>
      <c r="G52" s="175"/>
      <c r="H52" s="175"/>
      <c r="I52" s="175"/>
      <c r="J52" s="175"/>
      <c r="K52" s="175"/>
      <c r="L52" s="175"/>
      <c r="M52" s="175"/>
    </row>
    <row r="53" spans="1:13" s="155" customFormat="1" ht="15.6" x14ac:dyDescent="0.3">
      <c r="A53" s="277" t="s">
        <v>102</v>
      </c>
      <c r="B53" s="277"/>
      <c r="C53" s="277"/>
      <c r="D53" s="277"/>
      <c r="E53" s="277"/>
      <c r="F53" s="277"/>
      <c r="G53" s="277"/>
      <c r="H53" s="277"/>
      <c r="I53" s="277"/>
      <c r="J53" s="277"/>
      <c r="K53" s="277"/>
      <c r="L53" s="277"/>
      <c r="M53" s="277"/>
    </row>
    <row r="55" spans="1:13" ht="15.6" x14ac:dyDescent="0.3">
      <c r="A55" s="248" t="s">
        <v>77</v>
      </c>
      <c r="B55" s="248"/>
      <c r="C55" s="248"/>
      <c r="D55" s="248"/>
      <c r="E55" s="248"/>
      <c r="F55" s="248"/>
      <c r="G55" s="248"/>
      <c r="H55" s="248"/>
      <c r="I55" s="248"/>
      <c r="J55" s="248"/>
      <c r="K55" s="248"/>
      <c r="L55" s="248"/>
      <c r="M55" s="248"/>
    </row>
    <row r="57" spans="1:13" ht="56.25" customHeight="1" x14ac:dyDescent="0.3">
      <c r="A57" s="264" t="s">
        <v>103</v>
      </c>
      <c r="B57" s="264"/>
      <c r="C57" s="264"/>
      <c r="D57" s="264"/>
      <c r="E57" s="264"/>
      <c r="F57" s="264"/>
      <c r="G57" s="264"/>
      <c r="H57" s="264"/>
      <c r="I57" s="264"/>
      <c r="J57" s="264"/>
      <c r="K57" s="264"/>
      <c r="L57" s="264"/>
      <c r="M57" s="264"/>
    </row>
  </sheetData>
  <mergeCells count="22">
    <mergeCell ref="A57:M57"/>
    <mergeCell ref="B16:M16"/>
    <mergeCell ref="B18:B24"/>
    <mergeCell ref="B27:B32"/>
    <mergeCell ref="B34:B36"/>
    <mergeCell ref="B37:M37"/>
    <mergeCell ref="B39:M39"/>
    <mergeCell ref="A40:M40"/>
    <mergeCell ref="B49:D49"/>
    <mergeCell ref="F49:M49"/>
    <mergeCell ref="A53:M53"/>
    <mergeCell ref="A55:M55"/>
    <mergeCell ref="D4:M4"/>
    <mergeCell ref="A5:C5"/>
    <mergeCell ref="A6:C6"/>
    <mergeCell ref="A7:C7"/>
    <mergeCell ref="A8:C8"/>
    <mergeCell ref="A13:A14"/>
    <mergeCell ref="B13:B14"/>
    <mergeCell ref="C13:C14"/>
    <mergeCell ref="D13:D14"/>
    <mergeCell ref="E13:E14"/>
  </mergeCells>
  <dataValidations count="2">
    <dataValidation type="decimal" operator="greaterThan" allowBlank="1" showInputMessage="1" showErrorMessage="1" sqref="C38:D38 F38:M38">
      <formula1>0</formula1>
    </dataValidation>
    <dataValidation operator="greaterThan" allowBlank="1" showInputMessage="1" showErrorMessage="1" sqref="E38"/>
  </dataValidations>
  <pageMargins left="0.5" right="0.25" top="0.25" bottom="0.25" header="0" footer="0"/>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ADB Private Sector Geothermal</vt:lpstr>
      <vt:lpstr>IBRD Geothermal Clean Energy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Edgar Brown</dc:creator>
  <cp:lastModifiedBy>Allan Edgar Brown</cp:lastModifiedBy>
  <cp:lastPrinted>2015-01-22T16:04:19Z</cp:lastPrinted>
  <dcterms:created xsi:type="dcterms:W3CDTF">2015-01-21T16:03:00Z</dcterms:created>
  <dcterms:modified xsi:type="dcterms:W3CDTF">2015-01-26T22:09:07Z</dcterms:modified>
</cp:coreProperties>
</file>