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AB Work\CIF World Bank\CTF\MDB Results\2014\Cleaned\Posted\"/>
    </mc:Choice>
  </mc:AlternateContent>
  <bookViews>
    <workbookView xWindow="14508" yWindow="-12" windowWidth="14316" windowHeight="12156" tabRatio="885" firstSheet="1" activeTab="1"/>
  </bookViews>
  <sheets>
    <sheet name="Mexico TR - XCTFMX048A" sheetId="2" r:id="rId1"/>
    <sheet name="Mexico EE - XCTFMX049A" sheetId="3" r:id="rId2"/>
    <sheet name="Turkey - XCTFTR077A" sheetId="4" r:id="rId3"/>
    <sheet name="Egypt - XCTFEG010A" sheetId="5" r:id="rId4"/>
    <sheet name="Indonesia - XCTFID017A" sheetId="6" r:id="rId5"/>
    <sheet name="Morocco - XCTFMB026A-27A" sheetId="7" r:id="rId6"/>
    <sheet name="Vietnam -XCTFVN094A" sheetId="8" r:id="rId7"/>
  </sheets>
  <definedNames>
    <definedName name="_xlnm.Print_Area" localSheetId="3">'Egypt - XCTFEG010A'!$A$1:$M$57</definedName>
    <definedName name="_xlnm.Print_Area" localSheetId="4">'Indonesia - XCTFID017A'!$A$1:$M$57</definedName>
    <definedName name="_xlnm.Print_Area" localSheetId="1">'Mexico EE - XCTFMX049A'!$A$1:$M$57</definedName>
    <definedName name="_xlnm.Print_Area" localSheetId="0">'Mexico TR - XCTFMX048A'!$A$1:$M$57</definedName>
    <definedName name="_xlnm.Print_Area" localSheetId="5">'Morocco - XCTFMB026A-27A'!$A$1:$M$57</definedName>
    <definedName name="_xlnm.Print_Area" localSheetId="2">'Turkey - XCTFTR077A'!$A$1:$M$57</definedName>
    <definedName name="_xlnm.Print_Area" localSheetId="6">'Vietnam -XCTFVN094A'!$A$1:$M$57</definedName>
  </definedNames>
  <calcPr calcId="152511"/>
</workbook>
</file>

<file path=xl/calcChain.xml><?xml version="1.0" encoding="utf-8"?>
<calcChain xmlns="http://schemas.openxmlformats.org/spreadsheetml/2006/main">
  <c r="D18" i="8" l="1"/>
  <c r="E18" i="8"/>
  <c r="E18" i="7"/>
  <c r="F38" i="4" l="1"/>
  <c r="M38" i="4" s="1"/>
  <c r="D38" i="4"/>
  <c r="M29" i="4"/>
  <c r="F27" i="4"/>
  <c r="M27" i="4" s="1"/>
  <c r="G27" i="4"/>
  <c r="H27" i="4"/>
  <c r="I27" i="4"/>
  <c r="J27" i="4"/>
  <c r="K27" i="4"/>
  <c r="L27" i="4"/>
  <c r="G38" i="3"/>
  <c r="G34" i="2"/>
  <c r="F34" i="2"/>
  <c r="C27" i="5"/>
  <c r="C27" i="6"/>
  <c r="C27" i="7"/>
  <c r="E24" i="2"/>
  <c r="E24" i="3"/>
  <c r="D24" i="2"/>
  <c r="D24" i="3"/>
  <c r="E22" i="4"/>
  <c r="D22" i="4"/>
  <c r="G19" i="8"/>
  <c r="F19" i="4"/>
  <c r="E19" i="2"/>
  <c r="E19" i="3"/>
  <c r="E19" i="4"/>
  <c r="D19" i="2"/>
  <c r="D19" i="3"/>
  <c r="D19" i="4"/>
  <c r="C18" i="2"/>
  <c r="C18" i="6"/>
  <c r="G15" i="3"/>
  <c r="C15" i="7"/>
  <c r="M31" i="4"/>
  <c r="M30" i="4"/>
  <c r="M28" i="4"/>
  <c r="M42" i="8"/>
  <c r="M41" i="8"/>
  <c r="L38" i="8"/>
  <c r="K38" i="8"/>
  <c r="J38" i="8"/>
  <c r="M38" i="8" s="1"/>
  <c r="I38" i="8"/>
  <c r="H38" i="8"/>
  <c r="M36" i="8"/>
  <c r="M35" i="8"/>
  <c r="M34" i="8"/>
  <c r="L34" i="8"/>
  <c r="K34" i="8"/>
  <c r="J34" i="8"/>
  <c r="I34" i="8"/>
  <c r="H34" i="8"/>
  <c r="G34" i="8"/>
  <c r="F34" i="8"/>
  <c r="E34" i="8"/>
  <c r="D34" i="8"/>
  <c r="M32" i="8"/>
  <c r="M31" i="8"/>
  <c r="M30" i="8"/>
  <c r="M29" i="8"/>
  <c r="M28" i="8"/>
  <c r="M27" i="8"/>
  <c r="L27" i="8"/>
  <c r="K27" i="8"/>
  <c r="J27" i="8"/>
  <c r="I27" i="8"/>
  <c r="H27" i="8"/>
  <c r="G27" i="8"/>
  <c r="F27" i="8"/>
  <c r="M21" i="8"/>
  <c r="M19" i="8"/>
  <c r="L18" i="8"/>
  <c r="K18" i="8"/>
  <c r="J18" i="8"/>
  <c r="I18" i="8"/>
  <c r="H18" i="8"/>
  <c r="G18" i="8"/>
  <c r="F18" i="8"/>
  <c r="M18" i="8" s="1"/>
  <c r="E17" i="8"/>
  <c r="D17" i="8"/>
  <c r="C17" i="8"/>
  <c r="M15" i="8"/>
  <c r="M42" i="7"/>
  <c r="M41" i="7"/>
  <c r="M38" i="7"/>
  <c r="L38" i="7"/>
  <c r="K38" i="7"/>
  <c r="J38" i="7"/>
  <c r="I38" i="7"/>
  <c r="H38" i="7"/>
  <c r="G38" i="7"/>
  <c r="F38" i="7"/>
  <c r="M36" i="7"/>
  <c r="M35" i="7"/>
  <c r="M34" i="7"/>
  <c r="L34" i="7"/>
  <c r="K34" i="7"/>
  <c r="J34" i="7"/>
  <c r="I34" i="7"/>
  <c r="H34" i="7"/>
  <c r="G34" i="7"/>
  <c r="F34" i="7"/>
  <c r="E34" i="7"/>
  <c r="D34" i="7"/>
  <c r="M32" i="7"/>
  <c r="M31" i="7"/>
  <c r="M30" i="7"/>
  <c r="M29" i="7"/>
  <c r="M28" i="7"/>
  <c r="M27" i="7" s="1"/>
  <c r="E27" i="7"/>
  <c r="D27" i="7"/>
  <c r="L27" i="7"/>
  <c r="M24" i="7"/>
  <c r="M23" i="7"/>
  <c r="M22" i="7"/>
  <c r="M21" i="7"/>
  <c r="M20" i="7"/>
  <c r="M19" i="7"/>
  <c r="D18" i="7"/>
  <c r="D17" i="7" s="1"/>
  <c r="L18" i="7"/>
  <c r="K18" i="7"/>
  <c r="J18" i="7"/>
  <c r="I18" i="7"/>
  <c r="H18" i="7"/>
  <c r="G18" i="7"/>
  <c r="M18" i="7" s="1"/>
  <c r="F18" i="7"/>
  <c r="F17" i="7"/>
  <c r="E17" i="7"/>
  <c r="C17" i="7"/>
  <c r="M15" i="7"/>
  <c r="M42" i="6"/>
  <c r="M41" i="6"/>
  <c r="M38" i="6"/>
  <c r="L38" i="6"/>
  <c r="K38" i="6"/>
  <c r="J38" i="6"/>
  <c r="I38" i="6"/>
  <c r="H38" i="6"/>
  <c r="G38" i="6"/>
  <c r="F38" i="6"/>
  <c r="M36" i="6"/>
  <c r="M35" i="6"/>
  <c r="M34" i="6"/>
  <c r="L34" i="6"/>
  <c r="K34" i="6"/>
  <c r="J34" i="6"/>
  <c r="I34" i="6"/>
  <c r="H34" i="6"/>
  <c r="G34" i="6"/>
  <c r="F34" i="6"/>
  <c r="E34" i="6"/>
  <c r="D34" i="6"/>
  <c r="M32" i="6"/>
  <c r="M31" i="6"/>
  <c r="M30" i="6"/>
  <c r="M29" i="6"/>
  <c r="D27" i="6"/>
  <c r="M27" i="6" s="1"/>
  <c r="M28" i="6"/>
  <c r="E27" i="6"/>
  <c r="M24" i="6"/>
  <c r="M23" i="6"/>
  <c r="M22" i="6"/>
  <c r="M21" i="6"/>
  <c r="M20" i="6"/>
  <c r="M19" i="6"/>
  <c r="L18" i="6"/>
  <c r="K18" i="6"/>
  <c r="J18" i="6"/>
  <c r="I18" i="6"/>
  <c r="H18" i="6"/>
  <c r="M18" i="6" s="1"/>
  <c r="G18" i="6"/>
  <c r="F18" i="6"/>
  <c r="E18" i="6"/>
  <c r="E17" i="6" s="1"/>
  <c r="D18" i="6"/>
  <c r="D17" i="6"/>
  <c r="F17" i="6"/>
  <c r="G17" i="6"/>
  <c r="H17" i="6" s="1"/>
  <c r="I17" i="6" s="1"/>
  <c r="J17" i="6" s="1"/>
  <c r="K17" i="6" s="1"/>
  <c r="L17" i="6" s="1"/>
  <c r="M17" i="6" s="1"/>
  <c r="C17" i="6"/>
  <c r="M15" i="6"/>
  <c r="M49" i="5"/>
  <c r="M48" i="5"/>
  <c r="M47" i="5"/>
  <c r="M46" i="5"/>
  <c r="M45" i="5"/>
  <c r="M44" i="5"/>
  <c r="M43" i="5"/>
  <c r="M42" i="5"/>
  <c r="M41" i="5"/>
  <c r="M38" i="5"/>
  <c r="L38" i="5"/>
  <c r="K38" i="5"/>
  <c r="J38" i="5"/>
  <c r="I38" i="5"/>
  <c r="H38" i="5"/>
  <c r="G38" i="5"/>
  <c r="F38" i="5"/>
  <c r="M36" i="5"/>
  <c r="M35" i="5"/>
  <c r="M34" i="5"/>
  <c r="L34" i="5"/>
  <c r="K34" i="5"/>
  <c r="J34" i="5"/>
  <c r="I34" i="5"/>
  <c r="H34" i="5"/>
  <c r="G34" i="5"/>
  <c r="F34" i="5"/>
  <c r="E34" i="5"/>
  <c r="D34" i="5"/>
  <c r="M32" i="5"/>
  <c r="M31" i="5"/>
  <c r="M30" i="5"/>
  <c r="M29" i="5"/>
  <c r="M28" i="5"/>
  <c r="D27" i="5"/>
  <c r="J27" i="5" s="1"/>
  <c r="F27" i="5"/>
  <c r="E27" i="5"/>
  <c r="M24" i="5"/>
  <c r="M23" i="5"/>
  <c r="M22" i="5"/>
  <c r="M21" i="5"/>
  <c r="M19" i="5"/>
  <c r="L18" i="5"/>
  <c r="K18" i="5"/>
  <c r="J18" i="5"/>
  <c r="I18" i="5"/>
  <c r="H18" i="5"/>
  <c r="G18" i="5"/>
  <c r="F18" i="5"/>
  <c r="M18" i="5" s="1"/>
  <c r="E18" i="5"/>
  <c r="E17" i="5"/>
  <c r="D18" i="5"/>
  <c r="D17" i="5"/>
  <c r="F17" i="5"/>
  <c r="G17" i="5"/>
  <c r="H17" i="5" s="1"/>
  <c r="I17" i="5" s="1"/>
  <c r="J17" i="5" s="1"/>
  <c r="K17" i="5" s="1"/>
  <c r="L17" i="5" s="1"/>
  <c r="M17" i="5" s="1"/>
  <c r="C17" i="5"/>
  <c r="M15" i="5"/>
  <c r="M35" i="4"/>
  <c r="M34" i="4"/>
  <c r="L34" i="4"/>
  <c r="K34" i="4"/>
  <c r="J34" i="4"/>
  <c r="I34" i="4"/>
  <c r="H34" i="4"/>
  <c r="G34" i="4"/>
  <c r="F34" i="4"/>
  <c r="M32" i="4"/>
  <c r="M22" i="4"/>
  <c r="F18" i="4"/>
  <c r="F17" i="4" s="1"/>
  <c r="G17" i="4" s="1"/>
  <c r="H17" i="4" s="1"/>
  <c r="I17" i="4" s="1"/>
  <c r="J17" i="4" s="1"/>
  <c r="K17" i="4" s="1"/>
  <c r="L17" i="4" s="1"/>
  <c r="M17" i="4" s="1"/>
  <c r="E18" i="4"/>
  <c r="E17" i="4"/>
  <c r="L18" i="4"/>
  <c r="K18" i="4"/>
  <c r="J18" i="4"/>
  <c r="I18" i="4"/>
  <c r="H18" i="4"/>
  <c r="G18" i="4"/>
  <c r="D18" i="4"/>
  <c r="D17" i="4"/>
  <c r="C17" i="4"/>
  <c r="M15" i="4"/>
  <c r="M46" i="3"/>
  <c r="M45" i="3"/>
  <c r="M44" i="3"/>
  <c r="M43" i="3"/>
  <c r="M42" i="3"/>
  <c r="M41" i="3"/>
  <c r="L38" i="3"/>
  <c r="K38" i="3"/>
  <c r="M38" i="3" s="1"/>
  <c r="J38" i="3"/>
  <c r="I38" i="3"/>
  <c r="H38" i="3"/>
  <c r="M36" i="3"/>
  <c r="M35" i="3"/>
  <c r="M34" i="3"/>
  <c r="L34" i="3"/>
  <c r="K34" i="3"/>
  <c r="J34" i="3"/>
  <c r="I34" i="3"/>
  <c r="H34" i="3"/>
  <c r="G34" i="3"/>
  <c r="F34" i="3"/>
  <c r="M32" i="3"/>
  <c r="M31" i="3"/>
  <c r="M30" i="3"/>
  <c r="M29" i="3"/>
  <c r="M28" i="3"/>
  <c r="M27" i="3"/>
  <c r="L27" i="3"/>
  <c r="K27" i="3"/>
  <c r="J27" i="3"/>
  <c r="I27" i="3"/>
  <c r="H27" i="3"/>
  <c r="G27" i="3"/>
  <c r="F27" i="3"/>
  <c r="M24" i="3"/>
  <c r="M22" i="3"/>
  <c r="M21" i="3"/>
  <c r="M19" i="3"/>
  <c r="L18" i="3"/>
  <c r="K18" i="3"/>
  <c r="J18" i="3"/>
  <c r="I18" i="3"/>
  <c r="H18" i="3"/>
  <c r="G18" i="3"/>
  <c r="F18" i="3"/>
  <c r="C17" i="3"/>
  <c r="M15" i="3"/>
  <c r="M42" i="2"/>
  <c r="M41" i="2"/>
  <c r="M38" i="2"/>
  <c r="L38" i="2"/>
  <c r="K38" i="2"/>
  <c r="J38" i="2"/>
  <c r="I38" i="2"/>
  <c r="H38" i="2"/>
  <c r="G38" i="2"/>
  <c r="F38" i="2"/>
  <c r="M36" i="2"/>
  <c r="M35" i="2"/>
  <c r="L34" i="2"/>
  <c r="K34" i="2"/>
  <c r="J34" i="2"/>
  <c r="I34" i="2"/>
  <c r="H34" i="2"/>
  <c r="M32" i="2"/>
  <c r="M31" i="2"/>
  <c r="M30" i="2"/>
  <c r="M29" i="2"/>
  <c r="M28" i="2"/>
  <c r="M27" i="2"/>
  <c r="L27" i="2"/>
  <c r="K27" i="2"/>
  <c r="J27" i="2"/>
  <c r="I27" i="2"/>
  <c r="H27" i="2"/>
  <c r="G27" i="2"/>
  <c r="F27" i="2"/>
  <c r="M24" i="2"/>
  <c r="E18" i="2"/>
  <c r="E17" i="2"/>
  <c r="M22" i="2"/>
  <c r="M21" i="2"/>
  <c r="M19" i="2"/>
  <c r="D18" i="2"/>
  <c r="D17" i="2" s="1"/>
  <c r="L18" i="2"/>
  <c r="K18" i="2"/>
  <c r="J18" i="2"/>
  <c r="I18" i="2"/>
  <c r="H18" i="2"/>
  <c r="G18" i="2"/>
  <c r="F18" i="2"/>
  <c r="M18" i="2" s="1"/>
  <c r="C17" i="2"/>
  <c r="M15" i="2"/>
  <c r="G17" i="7"/>
  <c r="H17" i="7" s="1"/>
  <c r="I17" i="7" s="1"/>
  <c r="J17" i="7" s="1"/>
  <c r="K17" i="7" s="1"/>
  <c r="L17" i="7" s="1"/>
  <c r="M17" i="7" s="1"/>
  <c r="G27" i="7"/>
  <c r="I27" i="7"/>
  <c r="K27" i="7"/>
  <c r="D18" i="3"/>
  <c r="D17" i="3" s="1"/>
  <c r="E18" i="3"/>
  <c r="E17" i="3" s="1"/>
  <c r="M18" i="3"/>
  <c r="M34" i="2"/>
  <c r="F27" i="7"/>
  <c r="J27" i="7"/>
  <c r="H27" i="7"/>
  <c r="I27" i="5"/>
  <c r="M19" i="4"/>
  <c r="F17" i="3"/>
  <c r="G17" i="3"/>
  <c r="H17" i="3" s="1"/>
  <c r="I17" i="3" s="1"/>
  <c r="J17" i="3" s="1"/>
  <c r="K17" i="3" s="1"/>
  <c r="L17" i="3" s="1"/>
  <c r="M17" i="3" s="1"/>
  <c r="M18" i="4" l="1"/>
  <c r="H27" i="6"/>
  <c r="F17" i="2"/>
  <c r="G17" i="2" s="1"/>
  <c r="H17" i="2" s="1"/>
  <c r="I17" i="2" s="1"/>
  <c r="J17" i="2" s="1"/>
  <c r="K17" i="2" s="1"/>
  <c r="L17" i="2" s="1"/>
  <c r="M17" i="2" s="1"/>
  <c r="K27" i="5"/>
  <c r="L27" i="6"/>
  <c r="I27" i="6"/>
  <c r="F17" i="8"/>
  <c r="G17" i="8" s="1"/>
  <c r="H17" i="8" s="1"/>
  <c r="I17" i="8" s="1"/>
  <c r="J17" i="8" s="1"/>
  <c r="K17" i="8" s="1"/>
  <c r="L17" i="8" s="1"/>
  <c r="M17" i="8" s="1"/>
  <c r="J27" i="6"/>
  <c r="L27" i="5"/>
  <c r="G27" i="5"/>
  <c r="M27" i="5"/>
  <c r="F27" i="6"/>
  <c r="K27" i="6"/>
  <c r="H27" i="5"/>
  <c r="G27" i="6"/>
</calcChain>
</file>

<file path=xl/comments1.xml><?xml version="1.0" encoding="utf-8"?>
<comments xmlns="http://schemas.openxmlformats.org/spreadsheetml/2006/main">
  <authors>
    <author>Gunta Niparte</author>
  </authors>
  <commentList>
    <comment ref="C28" authorId="0" shapeId="0">
      <text>
        <r>
          <rPr>
            <b/>
            <sz val="9"/>
            <color indexed="81"/>
            <rFont val="Tahoma"/>
            <family val="2"/>
          </rPr>
          <t>Gunta Niparte:</t>
        </r>
        <r>
          <rPr>
            <sz val="9"/>
            <color indexed="81"/>
            <rFont val="Tahoma"/>
            <family val="2"/>
          </rPr>
          <t xml:space="preserve">
in these two cells we had left 2500 but it should be 790; </t>
        </r>
      </text>
    </comment>
  </commentList>
</comments>
</file>

<file path=xl/sharedStrings.xml><?xml version="1.0" encoding="utf-8"?>
<sst xmlns="http://schemas.openxmlformats.org/spreadsheetml/2006/main" count="699" uniqueCount="212">
  <si>
    <t>Table A: Monitoring and Reporting for CTF Projects and Programs</t>
  </si>
  <si>
    <t>Date this report was submitted:</t>
  </si>
  <si>
    <t>Version 4.6</t>
  </si>
  <si>
    <t>Project/Program Title:</t>
  </si>
  <si>
    <t>Implementing MDB 1:</t>
  </si>
  <si>
    <t>Project/Program ID (from the CTF pipeline):</t>
  </si>
  <si>
    <t>XCTFMB026A</t>
  </si>
  <si>
    <t>Implementing MDB 2:</t>
  </si>
  <si>
    <t>XCTFMB027A</t>
  </si>
  <si>
    <t>Amount of CTF funding (million USD):</t>
  </si>
  <si>
    <t>Project lifetime:</t>
  </si>
  <si>
    <t>years</t>
  </si>
  <si>
    <t>Date of First MDB Approval:</t>
  </si>
  <si>
    <t>Expected Reporting Closure Date:</t>
  </si>
  <si>
    <t>Report Year 2014 covered in this sheet:</t>
  </si>
  <si>
    <t xml:space="preserve">From: </t>
  </si>
  <si>
    <t>To:</t>
  </si>
  <si>
    <t xml:space="preserve">Please complete all cells colored    </t>
  </si>
  <si>
    <t>Core indicators</t>
  </si>
  <si>
    <t>Unit</t>
  </si>
  <si>
    <t>Target at the time of TFC approval (cumulative over lifetime of the investment)</t>
  </si>
  <si>
    <t>Target at the time of MDB approval (cumulative over lifetime of the investment)</t>
  </si>
  <si>
    <t>Target at the time of MDB approval (as of expected reporting closure date)</t>
  </si>
  <si>
    <t>Report Year 2013</t>
  </si>
  <si>
    <t>Report Year 2014</t>
  </si>
  <si>
    <t>Report Year 2015</t>
  </si>
  <si>
    <t>Report Year 2016</t>
  </si>
  <si>
    <t>Report Year 2017</t>
  </si>
  <si>
    <t>Report Year 2018</t>
  </si>
  <si>
    <t>Report Year 2019</t>
  </si>
  <si>
    <t>Total actual to date</t>
  </si>
  <si>
    <t>Cumulative from start</t>
  </si>
  <si>
    <t>Annual</t>
  </si>
  <si>
    <r>
      <rPr>
        <b/>
        <sz val="12"/>
        <color theme="1"/>
        <rFont val="Calibri"/>
        <family val="2"/>
        <scheme val="minor"/>
      </rPr>
      <t xml:space="preserve">B1. Tons of </t>
    </r>
    <r>
      <rPr>
        <b/>
        <sz val="11"/>
        <color theme="1"/>
        <rFont val="Calibri"/>
        <family val="2"/>
        <scheme val="minor"/>
      </rPr>
      <t>GHG emissions reduced or avoided</t>
    </r>
  </si>
  <si>
    <r>
      <t>Tons of CO</t>
    </r>
    <r>
      <rPr>
        <sz val="10"/>
        <color theme="1"/>
        <rFont val="Calibri"/>
        <family val="2"/>
        <scheme val="minor"/>
      </rPr>
      <t>2</t>
    </r>
    <r>
      <rPr>
        <sz val="11"/>
        <color theme="1"/>
        <rFont val="Calibri"/>
        <family val="2"/>
        <scheme val="minor"/>
      </rPr>
      <t xml:space="preserve"> equivalent</t>
    </r>
  </si>
  <si>
    <t>Provide assumptions and remarks related to estimation of GHG emissions reduced and/or avoided</t>
  </si>
  <si>
    <t>Total Project size in US million $</t>
  </si>
  <si>
    <r>
      <rPr>
        <b/>
        <sz val="12"/>
        <color theme="1"/>
        <rFont val="Calibri"/>
        <family val="2"/>
        <scheme val="minor"/>
      </rPr>
      <t>B2.  Volume of d</t>
    </r>
    <r>
      <rPr>
        <b/>
        <sz val="11"/>
        <color theme="1"/>
        <rFont val="Calibri"/>
        <family val="2"/>
        <scheme val="minor"/>
      </rPr>
      <t>irect finance leveraged through CTF funding</t>
    </r>
  </si>
  <si>
    <t>million USD</t>
  </si>
  <si>
    <t xml:space="preserve">     MDB</t>
  </si>
  <si>
    <t xml:space="preserve">    Other MDB (please specify)</t>
  </si>
  <si>
    <t xml:space="preserve">     Government</t>
  </si>
  <si>
    <t xml:space="preserve">     Private sector</t>
  </si>
  <si>
    <t xml:space="preserve">     Bilateral</t>
  </si>
  <si>
    <t xml:space="preserve">    Other</t>
  </si>
  <si>
    <t>Exchange Rate used for non-US investments:</t>
  </si>
  <si>
    <t>US$1 =</t>
  </si>
  <si>
    <t>Specify the source of direct finance (e.g., name of the private sector,bilateral agency and other).</t>
  </si>
  <si>
    <t>B3. Installed capacity (MW) as a result of CTF interventions (Identify technology below)</t>
  </si>
  <si>
    <t>MW</t>
  </si>
  <si>
    <t>Wind</t>
  </si>
  <si>
    <t>Solar</t>
  </si>
  <si>
    <t>Hydro</t>
  </si>
  <si>
    <t>Geothermal</t>
  </si>
  <si>
    <t>Other/ Mixed</t>
  </si>
  <si>
    <t>Describe method of calculation</t>
  </si>
  <si>
    <t xml:space="preserve">B4. Number of additional passengers using low-carbon transport as a result of CTF </t>
  </si>
  <si>
    <t>No. of people</t>
  </si>
  <si>
    <t>n.a.</t>
  </si>
  <si>
    <t xml:space="preserve">   Female</t>
  </si>
  <si>
    <t xml:space="preserve">   Male</t>
  </si>
  <si>
    <t>Describe the type (car, bus, train, other)  of low carbon transport and how passenger numbers have been calculated</t>
  </si>
  <si>
    <t>B5. Annual energy savings as a result of CTF interventions (GWh)</t>
  </si>
  <si>
    <t>GWh</t>
  </si>
  <si>
    <t>Comment on methods of calculation</t>
  </si>
  <si>
    <r>
      <rPr>
        <b/>
        <sz val="14"/>
        <color theme="1"/>
        <rFont val="Calibri"/>
        <family val="2"/>
        <scheme val="minor"/>
      </rPr>
      <t xml:space="preserve">Development indicator(s): </t>
    </r>
    <r>
      <rPr>
        <sz val="14"/>
        <color theme="1"/>
        <rFont val="Calibri"/>
        <family val="2"/>
        <scheme val="minor"/>
      </rPr>
      <t>Please identify at least one indicator for development co-benefits. Reporting on development co-benefits must be done when information is available, not necessarily annually. At a minimum, at project completion.</t>
    </r>
  </si>
  <si>
    <t>Does that project/program intend to seek carbon finance or has it received carbon credits? If yes, please explain.</t>
  </si>
  <si>
    <t>Mexico</t>
  </si>
  <si>
    <t>IBRD</t>
  </si>
  <si>
    <t>XCTFMX048A</t>
  </si>
  <si>
    <t/>
  </si>
  <si>
    <t xml:space="preserve">     MDB (IBRD) </t>
  </si>
  <si>
    <t xml:space="preserve">    Other; FONADIN</t>
  </si>
  <si>
    <t>Other: FONADIN (National Infrastructure Fund)</t>
  </si>
  <si>
    <t xml:space="preserve">Reduction in exposure to airborne pollutants </t>
  </si>
  <si>
    <t xml:space="preserve">Increased Institutional capacity to implement lare-scale low-carbon projects </t>
  </si>
  <si>
    <t xml:space="preserve">Reduction of energy intensity in transport sector </t>
  </si>
  <si>
    <t xml:space="preserve">Sustainable urban development </t>
  </si>
  <si>
    <t xml:space="preserve">Reduction of traffic accidents </t>
  </si>
  <si>
    <t>Describe the development co-benefits</t>
  </si>
  <si>
    <t>Development indicators will be assessed upon completion of project</t>
  </si>
  <si>
    <t>Note: n.a. = not applicable          n.t.s.=no target set</t>
  </si>
  <si>
    <r>
      <t xml:space="preserve">Please provide remarks for any </t>
    </r>
    <r>
      <rPr>
        <b/>
        <sz val="12"/>
        <rFont val="Calibri"/>
        <family val="2"/>
        <scheme val="minor"/>
      </rPr>
      <t>indirect</t>
    </r>
    <r>
      <rPr>
        <sz val="12"/>
        <rFont val="Calibri"/>
        <family val="2"/>
        <scheme val="minor"/>
      </rPr>
      <t xml:space="preserve"> GHG emissions reduction and </t>
    </r>
    <r>
      <rPr>
        <b/>
        <sz val="12"/>
        <rFont val="Calibri"/>
        <family val="2"/>
        <scheme val="minor"/>
      </rPr>
      <t>indirect</t>
    </r>
    <r>
      <rPr>
        <sz val="12"/>
        <rFont val="Calibri"/>
        <family val="2"/>
        <scheme val="minor"/>
      </rPr>
      <t xml:space="preserve"> funding leveraged.</t>
    </r>
  </si>
  <si>
    <t>XCTFMX049A</t>
  </si>
  <si>
    <t xml:space="preserve">     MDB (IBRD)</t>
  </si>
  <si>
    <t xml:space="preserve">     Private sector (Consumers)</t>
  </si>
  <si>
    <t xml:space="preserve">"Other": NAFIN: ($127 million) GEF ($7 million)
</t>
  </si>
  <si>
    <r>
      <rPr>
        <b/>
        <sz val="14"/>
        <color theme="1"/>
        <rFont val="Calibri"/>
        <family val="2"/>
        <scheme val="minor"/>
      </rPr>
      <t xml:space="preserve">Development indicator(s): </t>
    </r>
    <r>
      <rPr>
        <sz val="14"/>
        <color theme="1"/>
        <rFont val="Calibri"/>
        <family val="2"/>
        <scheme val="minor"/>
      </rPr>
      <t xml:space="preserve">Please identify at least one indicator for development co-benefits. Reporting on development co-benefits must be done when information is available, not necessarily annually. At a minimum, at project completion. </t>
    </r>
  </si>
  <si>
    <t xml:space="preserve">Climate and Ozone Co-benefits </t>
  </si>
  <si>
    <t>CO2, NOx, SOx</t>
  </si>
  <si>
    <t>increased affordability of efficient appliances(improved standard of living)</t>
  </si>
  <si>
    <t>Economic benefits of reduced stratospheric ozone depletion including, improved human immune responses, improved disrupted growth processes in plants, and improved development in fish</t>
  </si>
  <si>
    <t>Development indicators will be assessed upon completion of the project</t>
  </si>
  <si>
    <t xml:space="preserve">Efficient Lighting and Appliance Project </t>
  </si>
  <si>
    <t>Turkey</t>
  </si>
  <si>
    <t>Private Sector RE and EE Project</t>
  </si>
  <si>
    <t>XCTFTR077A</t>
  </si>
  <si>
    <t>Project revised September 2011. Original at the Board approval was $800 million =IBRD $500 million+private sector $300 million.Additional financing was added $650= IBRD $500 M + privare sector $150 M</t>
  </si>
  <si>
    <t>Hydro (Micro)</t>
  </si>
  <si>
    <t>Describe methods of calculation</t>
  </si>
  <si>
    <r>
      <t>Comment on methods of calculation:</t>
    </r>
    <r>
      <rPr>
        <sz val="11"/>
        <color rgb="FFFF0000"/>
        <rFont val="Calibri"/>
        <family val="2"/>
        <scheme val="minor"/>
      </rPr>
      <t xml:space="preserve"> </t>
    </r>
  </si>
  <si>
    <t>Demonstration potential - Scope for avoided GHG emissions through replication</t>
  </si>
  <si>
    <t>Enhanced energy security</t>
  </si>
  <si>
    <t xml:space="preserve">Support to transition to clean energy </t>
  </si>
  <si>
    <t xml:space="preserve">Increasing private sector involvement - in the development and financing of clean energy and energy efficiency investments </t>
  </si>
  <si>
    <t xml:space="preserve">Reduced energy intensity of the economy </t>
  </si>
  <si>
    <t xml:space="preserve">Reduced pollution and better air quality </t>
  </si>
  <si>
    <t>Improved health (due to avoided adverse effects of pollution)</t>
  </si>
  <si>
    <t>Labor-intensive renewable and energy efficiency projects provide employment (social benefits)</t>
  </si>
  <si>
    <t>Egypt</t>
  </si>
  <si>
    <t>XCTFEG010A</t>
  </si>
  <si>
    <t xml:space="preserve">    Other: PPIAF</t>
  </si>
  <si>
    <t>Critical transmission infrastructure necessary for private sector investments in generation</t>
  </si>
  <si>
    <t xml:space="preserve">Total job creation in wind industry </t>
  </si>
  <si>
    <t xml:space="preserve">number </t>
  </si>
  <si>
    <t>n/a</t>
  </si>
  <si>
    <t>Local production facilities of the electrical components (cables, transformers) and wind turbine towers</t>
  </si>
  <si>
    <t>Improved insitutional arrangements to facilitate further development of wind and solar projects (land use, customs duties, bank guarantees, foreign exchange denominated PPAs, and permitting )</t>
  </si>
  <si>
    <t xml:space="preserve">Supply Chain development </t>
  </si>
  <si>
    <t>US$</t>
  </si>
  <si>
    <t>Improved quality and reliability of power supply to local consumers</t>
  </si>
  <si>
    <t>Support for building up industrial infrastructure for future development</t>
  </si>
  <si>
    <t>Female beneficiaries</t>
  </si>
  <si>
    <t xml:space="preserve">Global environmental benefits </t>
  </si>
  <si>
    <t>*some indicators have target value in the ISR; other development indicators will be assessed upon completion of project</t>
  </si>
  <si>
    <t>Note: n.a. = not applicable          n.t.s.=no target set   n/a = not available</t>
  </si>
  <si>
    <t>Please provide remarks for any indirect GHG emissions reduction and indirect funding leveraged.</t>
  </si>
  <si>
    <t>Wind Power Development Project(Transmission)</t>
  </si>
  <si>
    <t>Indonesia</t>
  </si>
  <si>
    <t>XCTFID017A</t>
  </si>
  <si>
    <t xml:space="preserve">*ISR (April 2013) </t>
  </si>
  <si>
    <t>Public health benefits from avoided local pollution over project life-cycle</t>
  </si>
  <si>
    <t>Environmental co-benefits in terms of avoided local pollution (tonnes per year)</t>
  </si>
  <si>
    <t xml:space="preserve">NOx, SO2, TSP; </t>
  </si>
  <si>
    <t>NOx - 3,000; SO2 - 5,400; TSP - 2,500</t>
  </si>
  <si>
    <t xml:space="preserve">Number of potential new residential connections </t>
  </si>
  <si>
    <t xml:space="preserve">Number </t>
  </si>
  <si>
    <t>Up to 955,000</t>
  </si>
  <si>
    <t>Improved energy security (Increased RE Share (incl. hydro): Sothern Sumatra)</t>
  </si>
  <si>
    <t xml:space="preserve"> from 38% to 42%; </t>
  </si>
  <si>
    <t xml:space="preserve">Improved energy security (Increased RE Share (incl. hydro): INorthern Sulawesi </t>
  </si>
  <si>
    <t>from 61% to 70%</t>
  </si>
  <si>
    <t xml:space="preserve">Development of local industry </t>
  </si>
  <si>
    <t xml:space="preserve">Increased employment </t>
  </si>
  <si>
    <t xml:space="preserve">Cost reduction </t>
  </si>
  <si>
    <t xml:space="preserve">Developmental indicators wil be calculated after the plant is comissioned </t>
  </si>
  <si>
    <t>CSP-MENA</t>
  </si>
  <si>
    <t>AfDB</t>
  </si>
  <si>
    <t xml:space="preserve">    Other MDB (please specify) AfDB</t>
  </si>
  <si>
    <t>*Bilateral: AFD, KfW, EIB *Others: EC/NIF grant *amount differts from AfDB due to difference in exchange rate</t>
  </si>
  <si>
    <t>*Note: difference with AfDB co-financing figure $1,292 million is due to the difference in exchange rates</t>
  </si>
  <si>
    <t>*$40M CTF funds disbursed through IBRD on June 2013; $0 disbursement of IBRD funds</t>
  </si>
  <si>
    <t>Power Generation 9250 GWh (during project lifetime, 25 years)</t>
  </si>
  <si>
    <t xml:space="preserve">Power Generation 370 GWh per year </t>
  </si>
  <si>
    <t>Development of local industry (modernization)</t>
  </si>
  <si>
    <t xml:space="preserve">CSP Cost reduction </t>
  </si>
  <si>
    <t xml:space="preserve">Creation of a Mediterranean electricity market connected to Europe </t>
  </si>
  <si>
    <t>Economic integration in the region, fostering increased trade and knowledge exchange</t>
  </si>
  <si>
    <t>Energy supply diversification through renewable energy increases energy security</t>
  </si>
  <si>
    <t>*800 jobs during the construction phase and 50 during the operation phase</t>
  </si>
  <si>
    <t xml:space="preserve">Morocco Ouarzazate CSP </t>
  </si>
  <si>
    <t>Vietnam</t>
  </si>
  <si>
    <t xml:space="preserve">Vietnam Distribution Efficiency Project </t>
  </si>
  <si>
    <t>XCTFVN094A</t>
  </si>
  <si>
    <t>Environmental co-Benefits (lower local pollutant due to avoided thermal power generation)</t>
  </si>
  <si>
    <t>Improved reliability of services provided by PCs</t>
  </si>
  <si>
    <t>Enhanced demand forecasting and optimization of available generation resources</t>
  </si>
  <si>
    <t>Empowering customers and reducing load shedding</t>
  </si>
  <si>
    <t>Increase in RE penetration (facilitates connection and integration of small scale generation from renewable resources, which connect to PCs’ network)</t>
  </si>
  <si>
    <t>Reduction of technical losses (due to elimination of overloads in networks) and of unmetered consumed energy (commercial losses)</t>
  </si>
  <si>
    <t>Enhanced transparency in operations due to the timely availability of reliable information across each company</t>
  </si>
  <si>
    <t>Improved electricity tariff structure</t>
  </si>
  <si>
    <t>Local socio-economic development</t>
  </si>
  <si>
    <t xml:space="preserve">Number or Staff trained </t>
  </si>
  <si>
    <t>*The leveraged amount will be assessed upon comissioning of the transmission line (source: ISR;May 2014)</t>
  </si>
  <si>
    <t>*ISR (February 2014)</t>
  </si>
  <si>
    <t xml:space="preserve">"Other" includes PPIAF, </t>
  </si>
  <si>
    <t>* co-finaning numbers revised based on restructured project document</t>
  </si>
  <si>
    <t xml:space="preserve">*ISR, April 2014
*total of $80M CTF funds disbursed </t>
  </si>
  <si>
    <t>*Note: Figures based on actual disbursements from different sources *$139M IBRD funds disbursed; information from the WB project portal</t>
  </si>
  <si>
    <t xml:space="preserve">*Note: Figures based on actual disbursements from different sources
*$15M disbursed under CTF; 
*IBRD $11.6 M; *PROTRAM $460M; *counterpart financing $910M; 
*the missing difference will be updated once the project is completed </t>
  </si>
  <si>
    <t xml:space="preserve">*Note: Figures based on actual disbursements from different sources
* IBRD dibursment $251M; $5M GEF; CTF disbursement $50M -  fully disbursed; at this point no information on other co-financiers </t>
  </si>
  <si>
    <t>Demonstration effect from scale (creating a high level of awareness in consumers and financiers)</t>
  </si>
  <si>
    <t>Increased private sector participation (retailers, carbon funds)</t>
  </si>
  <si>
    <t>*private sector co-financing figures not yet available.</t>
  </si>
  <si>
    <t>*MW installed in 2013</t>
  </si>
  <si>
    <t>Transmission line implemented through the project will facilitate the evacuation of 790MW intead of 2,500MW of wind power capacity (based on restructured project document)</t>
  </si>
  <si>
    <r>
      <t>General comments/Project status (</t>
    </r>
    <r>
      <rPr>
        <b/>
        <i/>
        <sz val="12"/>
        <rFont val="Calibri"/>
        <family val="2"/>
        <scheme val="minor"/>
      </rPr>
      <t>Optional</t>
    </r>
    <r>
      <rPr>
        <b/>
        <sz val="12"/>
        <rFont val="Calibri"/>
        <family val="2"/>
        <scheme val="minor"/>
      </rPr>
      <t xml:space="preserve">): 
</t>
    </r>
    <r>
      <rPr>
        <sz val="12"/>
        <rFont val="Calibri"/>
        <family val="2"/>
        <scheme val="minor"/>
      </rPr>
      <t xml:space="preserve">2014: Implementation is progressing well with the contract for the construction of the CTF-funded transmission line being signed in December 2013. Given the nature of this project, results will be achieved and reported toward the end of implementation. Project was restructured in June 2014. Target indicators are revised acordingly. </t>
    </r>
  </si>
  <si>
    <r>
      <t>General comments/Project status (</t>
    </r>
    <r>
      <rPr>
        <i/>
        <sz val="12"/>
        <rFont val="Calibri"/>
        <family val="2"/>
        <scheme val="minor"/>
      </rPr>
      <t>Optional</t>
    </r>
    <r>
      <rPr>
        <sz val="12"/>
        <rFont val="Calibri"/>
        <family val="2"/>
        <scheme val="minor"/>
      </rPr>
      <t xml:space="preserve">)
2014: An impact evaluation study is underway and an implementation completion report will be produced in FY16. </t>
    </r>
  </si>
  <si>
    <r>
      <rPr>
        <b/>
        <sz val="12"/>
        <rFont val="Calibri"/>
        <family val="2"/>
        <scheme val="minor"/>
      </rPr>
      <t>General comments/Project status (</t>
    </r>
    <r>
      <rPr>
        <b/>
        <i/>
        <sz val="12"/>
        <rFont val="Calibri"/>
        <family val="2"/>
        <scheme val="minor"/>
      </rPr>
      <t>Optional</t>
    </r>
    <r>
      <rPr>
        <b/>
        <sz val="12"/>
        <rFont val="Calibri"/>
        <family val="2"/>
        <scheme val="minor"/>
      </rPr>
      <t xml:space="preserve">): </t>
    </r>
    <r>
      <rPr>
        <sz val="12"/>
        <rFont val="Calibri"/>
        <family val="2"/>
        <scheme val="minor"/>
      </rPr>
      <t xml:space="preserve">
2014: The project is supporting steam field above-ground systems and power plant construction, so results should be expected toward the end of project implementation. The project is lagging two years behind the original schedule and while no results can be reported yet, the project has made significant progress in the production drilling program as well as in procurement of steam gathering systems and power plants. Construction of Ulubelu 3&amp;4 110 MW and and Lahendong 5&amp;6 40MW is started.</t>
    </r>
  </si>
  <si>
    <r>
      <t>General comments/Project status (</t>
    </r>
    <r>
      <rPr>
        <b/>
        <i/>
        <sz val="12"/>
        <rFont val="Calibri"/>
        <family val="2"/>
        <scheme val="minor"/>
      </rPr>
      <t>Optional</t>
    </r>
    <r>
      <rPr>
        <b/>
        <sz val="12"/>
        <rFont val="Calibri"/>
        <family val="2"/>
        <scheme val="minor"/>
      </rPr>
      <t xml:space="preserve">): 
2014: </t>
    </r>
    <r>
      <rPr>
        <sz val="12"/>
        <rFont val="Calibri"/>
        <family val="2"/>
        <scheme val="minor"/>
      </rPr>
      <t xml:space="preserve">Implementation is progressing well, with overall construction progress approximately 33 percent complete. The project has experienced small delays largely due to fabrication/manufacturing of equipment. Note that given the nature of the project, results will be achieved and reported toward the end of implementation. </t>
    </r>
  </si>
  <si>
    <r>
      <t>General comments/Project status (</t>
    </r>
    <r>
      <rPr>
        <i/>
        <sz val="12"/>
        <rFont val="Calibri"/>
        <family val="2"/>
        <scheme val="minor"/>
      </rPr>
      <t>Optional</t>
    </r>
    <r>
      <rPr>
        <sz val="12"/>
        <rFont val="Calibri"/>
        <family val="2"/>
        <scheme val="minor"/>
      </rPr>
      <t xml:space="preserve">)
2014: Implementation of sub-projects is progressing well in some cities. For instance, the CTF co-financed corridor improvement and bus rapid transit system is already complete and operational, respectively, in the city of Monterrey. Results indicators will be updated soon as part of the mid-term review of the project. </t>
    </r>
  </si>
  <si>
    <r>
      <t>General comments/Project status (</t>
    </r>
    <r>
      <rPr>
        <b/>
        <i/>
        <sz val="12"/>
        <rFont val="Calibri"/>
        <family val="2"/>
        <scheme val="minor"/>
      </rPr>
      <t>Optional</t>
    </r>
    <r>
      <rPr>
        <b/>
        <sz val="12"/>
        <rFont val="Calibri"/>
        <family val="2"/>
        <scheme val="minor"/>
      </rPr>
      <t xml:space="preserve">)
</t>
    </r>
    <r>
      <rPr>
        <sz val="12"/>
        <rFont val="Calibri"/>
        <family val="2"/>
        <scheme val="minor"/>
      </rPr>
      <t>2014: After a slow start up, implementation is progressing well with 20 percent of sub-projects under procurement and construction. The project will soon start reporting on outcome indicators.</t>
    </r>
  </si>
  <si>
    <t>*private sector co-financing figures not yet available.
IBRD funds are expected to be fully disbursed by the end of 2014</t>
  </si>
  <si>
    <t>*numbers will be reviswed by the end of 2014</t>
  </si>
  <si>
    <t>Project revised September 2011. Original target was revised to reflect the final target after additional financing. Breakdown by technology based on Implementation Status Reports.</t>
  </si>
  <si>
    <t>* cumulative up to 2013</t>
  </si>
  <si>
    <t>*annual savings in 2014: 1152GWh; cumulative savings have already exceded the target</t>
  </si>
  <si>
    <r>
      <t>General comments/Project status (</t>
    </r>
    <r>
      <rPr>
        <i/>
        <sz val="12"/>
        <rFont val="Calibri"/>
        <family val="2"/>
        <scheme val="minor"/>
      </rPr>
      <t>Optional</t>
    </r>
    <r>
      <rPr>
        <sz val="12"/>
        <rFont val="Calibri"/>
        <family val="2"/>
        <scheme val="minor"/>
      </rPr>
      <t>)
2014:The project is on track to be closed on or before the originally envisaged closing date of December 31, 2014.  The project has financed 44 Renewable Energy (RE) projects and 29 Energy Efficiency (EE) projects as of end May 2013.
2014: Revision based on Projet Paper dated Oct27,2011 in reaction to additional finance.  Revision to B5 on Oct 24, 2014.</t>
    </r>
  </si>
  <si>
    <t xml:space="preserve">Urban Transport Transformation Project </t>
  </si>
  <si>
    <t xml:space="preserve">Indonesia Geothermal Clean Energy Investment Project </t>
  </si>
  <si>
    <t xml:space="preserve">Tons of GHG emissions reduced or avoided: 1,960,000 ton CO2e per year.
Measurements of actual reductions will be made once projects become fully operational.  </t>
  </si>
  <si>
    <t>No. of people/day</t>
  </si>
  <si>
    <t xml:space="preserve">Tons of GHG emissions reduced or avoided: 3,507,000 ton CO2e per year.
*Note that the values for the report year 2013 are cummulative, GHG emissions avoided from December 2009 until May 2013
*target value at project closing is a sum of Renewable Energy(2,071tCO2) + Energy Efficiency (1,436tCO2)
</t>
  </si>
  <si>
    <t xml:space="preserve">Tons of GHG emissions reduced or avoided: 1,400,000 ton CO2e per year.
*target changed from 7,000,000 tons CO2 to 1,400,000 tons CO2, based on restructured project document </t>
  </si>
  <si>
    <t>Tons of GHG emissions reduced or avoided: 1,100,000 ton CO2e per year.
*Avoided emissions can only be calculated after the power plant is commissioned</t>
  </si>
  <si>
    <t xml:space="preserve">Tons of GHG emissions reduced or avoided: 240,000 ton CO2e per year.
* 0 tCO2 reduction as of reporting date </t>
  </si>
  <si>
    <t>Tons of GHG emissions reduced or avoided: 616,800. ton CO2e per year. 
*Additional 544,834 tons CO2 were avoided in 2013. Cumulative avoided from the project start till December 2013: 1,537,395 tons CO2; 
*1,048,710 (from avoided electricity consumption) + 488,685.10 (from capture of refrigerant gases).</t>
  </si>
  <si>
    <t>Target: 1,200 GWh savings per year</t>
  </si>
  <si>
    <t xml:space="preserve">Target: 1,382 GWh savings per year
Project revised in September 2011; Revised to 3495 Tcal by the end of project implementation ( 4064 GWh); 7231 GWh saved during project implementation (7 yr) and 1382 GWh per year thereafter (13 yr) over 20 years </t>
  </si>
  <si>
    <t>*0 tCO2 avoided as of reporting date</t>
  </si>
  <si>
    <t xml:space="preserve">Tons of GHG emissions reduced or avoided: 269,148 ton CO2e per year.
*Target at TFC/Board: see PAD (p70); project life time for this project 10 years 
*Target at project closing: see PAD (p21);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</si>
</sst>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_(* \(#,##0.00\);_(* &quot;-&quot;??_);_(@_)"/>
    <numFmt numFmtId="164" formatCode="[$-409]dd\-mmm\-yy;@"/>
    <numFmt numFmtId="165" formatCode="&quot;$&quot;#,##0.0_);\(&quot;$&quot;#,##0.0\)"/>
    <numFmt numFmtId="166" formatCode="[$-409]mmm\-yy;@"/>
    <numFmt numFmtId="167" formatCode="mm/dd/yy;@"/>
    <numFmt numFmtId="168" formatCode="[$-409]mmmm\ d\,\ yyyy;@"/>
    <numFmt numFmtId="169" formatCode="&quot;US$m &quot;#,##0_);\(#,##0\)"/>
    <numFmt numFmtId="170" formatCode="#,##0&quot; MW&quot;"/>
    <numFmt numFmtId="171" formatCode="#,##0&quot; GWh&quot;"/>
    <numFmt numFmtId="172" formatCode="_(* #,##0_);_(* \(#,##0\);_(* &quot;-&quot;??_);_(@_)"/>
  </numFmts>
  <fonts count="27" x14ac:knownFonts="1">
    <font>
      <sz val="11"/>
      <color theme="1"/>
      <name val="Calibri"/>
      <family val="2"/>
      <scheme val="minor"/>
    </font>
    <font>
      <sz val="11"/>
      <color theme="1"/>
      <name val="Calibri"/>
      <family val="2"/>
      <scheme val="minor"/>
    </font>
    <font>
      <sz val="11"/>
      <color rgb="FF3F3F76"/>
      <name val="Calibri"/>
      <family val="2"/>
      <scheme val="minor"/>
    </font>
    <font>
      <b/>
      <sz val="11"/>
      <color rgb="FFFA7D00"/>
      <name val="Calibri"/>
      <family val="2"/>
      <scheme val="minor"/>
    </font>
    <font>
      <sz val="11"/>
      <color rgb="FFFF0000"/>
      <name val="Calibri"/>
      <family val="2"/>
      <scheme val="minor"/>
    </font>
    <font>
      <b/>
      <sz val="11"/>
      <color theme="1"/>
      <name val="Calibri"/>
      <family val="2"/>
      <scheme val="minor"/>
    </font>
    <font>
      <b/>
      <sz val="18"/>
      <color theme="1"/>
      <name val="Calibri"/>
      <family val="2"/>
      <scheme val="minor"/>
    </font>
    <font>
      <sz val="14"/>
      <color theme="1"/>
      <name val="Calibri"/>
      <family val="2"/>
      <scheme val="minor"/>
    </font>
    <font>
      <b/>
      <sz val="11"/>
      <color indexed="8"/>
      <name val="Calibri"/>
      <family val="2"/>
      <scheme val="minor"/>
    </font>
    <font>
      <b/>
      <sz val="12"/>
      <color theme="1"/>
      <name val="Calibri"/>
      <family val="2"/>
      <scheme val="minor"/>
    </font>
    <font>
      <b/>
      <sz val="14"/>
      <color theme="1"/>
      <name val="Calibri"/>
      <family val="2"/>
      <scheme val="minor"/>
    </font>
    <font>
      <sz val="11"/>
      <name val="Calibri"/>
      <family val="2"/>
      <scheme val="minor"/>
    </font>
    <font>
      <sz val="11"/>
      <color theme="0" tint="-0.34998626667073579"/>
      <name val="Calibri"/>
      <family val="2"/>
      <scheme val="minor"/>
    </font>
    <font>
      <sz val="10"/>
      <color theme="1"/>
      <name val="Calibri"/>
      <family val="2"/>
      <scheme val="minor"/>
    </font>
    <font>
      <sz val="11"/>
      <color theme="0" tint="-0.499984740745262"/>
      <name val="Calibri"/>
      <family val="2"/>
      <scheme val="minor"/>
    </font>
    <font>
      <b/>
      <sz val="11"/>
      <name val="Calibri"/>
      <family val="2"/>
      <scheme val="minor"/>
    </font>
    <font>
      <b/>
      <sz val="11"/>
      <color theme="0" tint="-0.34998626667073579"/>
      <name val="Calibri"/>
      <family val="2"/>
      <scheme val="minor"/>
    </font>
    <font>
      <sz val="12"/>
      <name val="Calibri"/>
      <family val="2"/>
      <scheme val="minor"/>
    </font>
    <font>
      <b/>
      <sz val="12"/>
      <name val="Calibri"/>
      <family val="2"/>
      <scheme val="minor"/>
    </font>
    <font>
      <i/>
      <sz val="12"/>
      <name val="Calibri"/>
      <family val="2"/>
      <scheme val="minor"/>
    </font>
    <font>
      <i/>
      <sz val="9"/>
      <color indexed="8"/>
      <name val="Calibri"/>
      <family val="2"/>
      <scheme val="minor"/>
    </font>
    <font>
      <b/>
      <sz val="11"/>
      <color rgb="FF3F3F76"/>
      <name val="Calibri"/>
      <family val="2"/>
      <scheme val="minor"/>
    </font>
    <font>
      <b/>
      <sz val="14"/>
      <color rgb="FFFF0000"/>
      <name val="Calibri"/>
      <family val="2"/>
      <scheme val="minor"/>
    </font>
    <font>
      <sz val="14"/>
      <name val="Calibri"/>
      <family val="2"/>
      <scheme val="minor"/>
    </font>
    <font>
      <b/>
      <i/>
      <sz val="12"/>
      <name val="Calibri"/>
      <family val="2"/>
      <scheme val="minor"/>
    </font>
    <font>
      <sz val="9"/>
      <color indexed="81"/>
      <name val="Tahoma"/>
      <family val="2"/>
    </font>
    <font>
      <b/>
      <sz val="9"/>
      <color indexed="81"/>
      <name val="Tahoma"/>
      <family val="2"/>
    </font>
  </fonts>
  <fills count="6">
    <fill>
      <patternFill patternType="none"/>
    </fill>
    <fill>
      <patternFill patternType="gray125"/>
    </fill>
    <fill>
      <patternFill patternType="solid">
        <fgColor rgb="FFFFCC99"/>
      </patternFill>
    </fill>
    <fill>
      <patternFill patternType="solid">
        <fgColor rgb="FFF2F2F2"/>
      </patternFill>
    </fill>
    <fill>
      <patternFill patternType="solid">
        <fgColor theme="8" tint="0.79998168889431442"/>
        <bgColor indexed="64"/>
      </patternFill>
    </fill>
    <fill>
      <patternFill patternType="solid">
        <fgColor theme="0"/>
        <bgColor indexed="64"/>
      </patternFill>
    </fill>
  </fills>
  <borders count="88">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thin">
        <color rgb="FF7F7F7F"/>
      </left>
      <right/>
      <top/>
      <bottom/>
      <diagonal/>
    </border>
    <border>
      <left style="thin">
        <color indexed="64"/>
      </left>
      <right style="thin">
        <color indexed="64"/>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style="double">
        <color indexed="64"/>
      </right>
      <top style="medium">
        <color indexed="64"/>
      </top>
      <bottom style="double">
        <color indexed="64"/>
      </bottom>
      <diagonal/>
    </border>
    <border>
      <left style="double">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double">
        <color indexed="64"/>
      </left>
      <right style="double">
        <color indexed="64"/>
      </right>
      <top style="double">
        <color indexed="64"/>
      </top>
      <bottom style="medium">
        <color indexed="64"/>
      </bottom>
      <diagonal/>
    </border>
    <border>
      <left style="double">
        <color indexed="64"/>
      </left>
      <right style="double">
        <color indexed="64"/>
      </right>
      <top/>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double">
        <color indexed="64"/>
      </left>
      <right style="double">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double">
        <color indexed="64"/>
      </left>
      <right style="double">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style="double">
        <color indexed="64"/>
      </right>
      <top style="medium">
        <color indexed="64"/>
      </top>
      <bottom/>
      <diagonal/>
    </border>
    <border>
      <left style="double">
        <color indexed="64"/>
      </left>
      <right style="thin">
        <color indexed="64"/>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double">
        <color indexed="64"/>
      </left>
      <right style="thin">
        <color indexed="64"/>
      </right>
      <top/>
      <bottom style="thin">
        <color indexed="64"/>
      </bottom>
      <diagonal/>
    </border>
    <border>
      <left/>
      <right/>
      <top style="thin">
        <color auto="1"/>
      </top>
      <bottom/>
      <diagonal/>
    </border>
    <border>
      <left/>
      <right style="double">
        <color auto="1"/>
      </right>
      <top style="thin">
        <color auto="1"/>
      </top>
      <bottom/>
      <diagonal/>
    </border>
    <border>
      <left style="double">
        <color indexed="64"/>
      </left>
      <right/>
      <top style="medium">
        <color indexed="64"/>
      </top>
      <bottom/>
      <diagonal/>
    </border>
    <border>
      <left style="thin">
        <color auto="1"/>
      </left>
      <right/>
      <top style="medium">
        <color indexed="64"/>
      </top>
      <bottom style="thin">
        <color auto="1"/>
      </bottom>
      <diagonal/>
    </border>
    <border>
      <left/>
      <right/>
      <top/>
      <bottom style="medium">
        <color indexed="64"/>
      </bottom>
      <diagonal/>
    </border>
    <border>
      <left/>
      <right style="double">
        <color indexed="64"/>
      </right>
      <top/>
      <bottom style="medium">
        <color indexed="64"/>
      </bottom>
      <diagonal/>
    </border>
    <border>
      <left/>
      <right/>
      <top style="medium">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style="thin">
        <color indexed="64"/>
      </left>
      <right style="double">
        <color indexed="64"/>
      </right>
      <top style="thin">
        <color indexed="64"/>
      </top>
      <bottom/>
      <diagonal/>
    </border>
    <border>
      <left style="double">
        <color indexed="64"/>
      </left>
      <right/>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double">
        <color indexed="64"/>
      </right>
      <top style="thin">
        <color indexed="64"/>
      </top>
      <bottom style="double">
        <color indexed="64"/>
      </bottom>
      <diagonal/>
    </border>
    <border>
      <left style="double">
        <color indexed="64"/>
      </left>
      <right/>
      <top/>
      <bottom style="medium">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bottom style="thin">
        <color indexed="64"/>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
      <left/>
      <right style="thin">
        <color rgb="FF7F7F7F"/>
      </right>
      <top style="thin">
        <color rgb="FF7F7F7F"/>
      </top>
      <bottom style="thin">
        <color rgb="FF7F7F7F"/>
      </bottom>
      <diagonal/>
    </border>
    <border>
      <left/>
      <right/>
      <top/>
      <bottom style="thin">
        <color indexed="64"/>
      </bottom>
      <diagonal/>
    </border>
  </borders>
  <cellStyleXfs count="4">
    <xf numFmtId="0" fontId="0" fillId="0" borderId="0"/>
    <xf numFmtId="43" fontId="1" fillId="0" borderId="0" applyFont="0" applyFill="0" applyBorder="0" applyAlignment="0" applyProtection="0"/>
    <xf numFmtId="0" fontId="2" fillId="2" borderId="1" applyNumberFormat="0" applyAlignment="0" applyProtection="0"/>
    <xf numFmtId="0" fontId="3" fillId="3" borderId="1" applyNumberFormat="0" applyAlignment="0" applyProtection="0"/>
  </cellStyleXfs>
  <cellXfs count="498">
    <xf numFmtId="0" fontId="0" fillId="0" borderId="0" xfId="0"/>
    <xf numFmtId="0" fontId="0" fillId="0" borderId="0" xfId="0" applyProtection="1">
      <protection locked="0"/>
    </xf>
    <xf numFmtId="164" fontId="0" fillId="4" borderId="2" xfId="0" applyNumberFormat="1" applyFill="1" applyBorder="1" applyAlignment="1" applyProtection="1">
      <alignment horizontal="center"/>
      <protection locked="0"/>
    </xf>
    <xf numFmtId="0" fontId="9" fillId="0" borderId="3" xfId="0" applyFont="1" applyBorder="1" applyProtection="1">
      <protection hidden="1"/>
    </xf>
    <xf numFmtId="0" fontId="0" fillId="0" borderId="0" xfId="0" applyBorder="1" applyAlignment="1" applyProtection="1">
      <protection hidden="1"/>
    </xf>
    <xf numFmtId="165" fontId="0" fillId="0" borderId="0" xfId="1" applyNumberFormat="1" applyFont="1" applyBorder="1" applyAlignment="1" applyProtection="1">
      <alignment horizontal="left"/>
      <protection hidden="1"/>
    </xf>
    <xf numFmtId="166" fontId="0" fillId="0" borderId="0" xfId="0" applyNumberFormat="1" applyBorder="1" applyAlignment="1" applyProtection="1">
      <alignment horizontal="left"/>
      <protection hidden="1"/>
    </xf>
    <xf numFmtId="167" fontId="0" fillId="4" borderId="9" xfId="0" applyNumberFormat="1" applyFill="1" applyBorder="1" applyAlignment="1" applyProtection="1">
      <alignment horizontal="center"/>
      <protection locked="0"/>
    </xf>
    <xf numFmtId="3" fontId="11" fillId="4" borderId="2" xfId="2" applyNumberFormat="1" applyFont="1" applyFill="1" applyBorder="1" applyAlignment="1" applyProtection="1">
      <alignment horizontal="right"/>
      <protection locked="0"/>
    </xf>
    <xf numFmtId="169" fontId="11" fillId="0" borderId="43" xfId="2" applyNumberFormat="1" applyFont="1" applyFill="1" applyBorder="1" applyAlignment="1" applyProtection="1">
      <alignment wrapText="1"/>
      <protection locked="0"/>
    </xf>
    <xf numFmtId="169" fontId="2" fillId="4" borderId="43" xfId="2" applyNumberFormat="1" applyFill="1" applyBorder="1" applyAlignment="1" applyProtection="1">
      <alignment wrapText="1"/>
      <protection locked="0"/>
    </xf>
    <xf numFmtId="169" fontId="11" fillId="4" borderId="9" xfId="2" applyNumberFormat="1" applyFont="1" applyFill="1" applyBorder="1" applyAlignment="1" applyProtection="1">
      <alignment wrapText="1"/>
      <protection locked="0"/>
    </xf>
    <xf numFmtId="0" fontId="0" fillId="4" borderId="29" xfId="0" applyFill="1" applyBorder="1" applyAlignment="1" applyProtection="1">
      <alignment vertical="top" wrapText="1"/>
      <protection locked="0"/>
    </xf>
    <xf numFmtId="169" fontId="11" fillId="0" borderId="29" xfId="2" applyNumberFormat="1" applyFont="1" applyFill="1" applyBorder="1" applyAlignment="1" applyProtection="1">
      <alignment wrapText="1"/>
      <protection locked="0"/>
    </xf>
    <xf numFmtId="169" fontId="2" fillId="4" borderId="29" xfId="2" applyNumberFormat="1" applyFill="1" applyBorder="1" applyAlignment="1" applyProtection="1">
      <alignment wrapText="1"/>
      <protection locked="0"/>
    </xf>
    <xf numFmtId="169" fontId="11" fillId="4" borderId="2" xfId="2" applyNumberFormat="1" applyFont="1" applyFill="1" applyBorder="1" applyAlignment="1" applyProtection="1">
      <alignment wrapText="1"/>
      <protection locked="0"/>
    </xf>
    <xf numFmtId="169" fontId="11" fillId="0" borderId="46" xfId="2" applyNumberFormat="1" applyFont="1" applyFill="1" applyBorder="1" applyAlignment="1" applyProtection="1">
      <alignment wrapText="1"/>
      <protection locked="0"/>
    </xf>
    <xf numFmtId="169" fontId="2" fillId="4" borderId="46" xfId="2" applyNumberFormat="1" applyFill="1" applyBorder="1" applyAlignment="1" applyProtection="1">
      <alignment wrapText="1"/>
      <protection locked="0"/>
    </xf>
    <xf numFmtId="169" fontId="11" fillId="4" borderId="48" xfId="2" applyNumberFormat="1" applyFont="1" applyFill="1" applyBorder="1" applyAlignment="1" applyProtection="1">
      <alignment wrapText="1"/>
      <protection locked="0"/>
    </xf>
    <xf numFmtId="0" fontId="2" fillId="0" borderId="50" xfId="2" applyNumberFormat="1" applyFill="1" applyBorder="1" applyAlignment="1" applyProtection="1">
      <alignment wrapText="1"/>
      <protection locked="0"/>
    </xf>
    <xf numFmtId="0" fontId="2" fillId="4" borderId="50" xfId="2" applyNumberFormat="1" applyFill="1" applyBorder="1" applyAlignment="1" applyProtection="1">
      <alignment wrapText="1"/>
      <protection locked="0"/>
    </xf>
    <xf numFmtId="0" fontId="11" fillId="4" borderId="52" xfId="2" applyNumberFormat="1" applyFont="1" applyFill="1" applyBorder="1" applyAlignment="1" applyProtection="1">
      <alignment wrapText="1"/>
      <protection locked="0"/>
    </xf>
    <xf numFmtId="4" fontId="2" fillId="4" borderId="31" xfId="2" applyNumberFormat="1" applyFill="1" applyBorder="1" applyAlignment="1" applyProtection="1">
      <alignment horizontal="left" wrapText="1"/>
      <protection locked="0"/>
    </xf>
    <xf numFmtId="4" fontId="2" fillId="4" borderId="32" xfId="2" applyNumberFormat="1" applyFill="1" applyBorder="1" applyAlignment="1" applyProtection="1">
      <alignment horizontal="left" wrapText="1"/>
      <protection locked="0"/>
    </xf>
    <xf numFmtId="4" fontId="2" fillId="4" borderId="33" xfId="2" applyNumberFormat="1" applyFill="1" applyBorder="1" applyAlignment="1" applyProtection="1">
      <alignment horizontal="left" wrapText="1"/>
      <protection locked="0"/>
    </xf>
    <xf numFmtId="4" fontId="2" fillId="0" borderId="29" xfId="2" applyNumberFormat="1" applyFill="1" applyBorder="1" applyAlignment="1" applyProtection="1">
      <alignment wrapText="1"/>
      <protection locked="0"/>
    </xf>
    <xf numFmtId="170" fontId="2" fillId="0" borderId="29" xfId="2" applyNumberFormat="1" applyFill="1" applyBorder="1" applyAlignment="1" applyProtection="1">
      <alignment wrapText="1"/>
      <protection locked="0"/>
    </xf>
    <xf numFmtId="170" fontId="2" fillId="4" borderId="29" xfId="2" applyNumberFormat="1" applyFill="1" applyBorder="1" applyAlignment="1" applyProtection="1">
      <alignment wrapText="1"/>
      <protection locked="0"/>
    </xf>
    <xf numFmtId="170" fontId="11" fillId="4" borderId="9" xfId="2" applyNumberFormat="1" applyFont="1" applyFill="1" applyBorder="1" applyAlignment="1" applyProtection="1">
      <alignment wrapText="1"/>
      <protection locked="0"/>
    </xf>
    <xf numFmtId="4" fontId="2" fillId="4" borderId="29" xfId="2" applyNumberFormat="1" applyFill="1" applyBorder="1" applyAlignment="1" applyProtection="1">
      <alignment wrapText="1"/>
      <protection locked="0"/>
    </xf>
    <xf numFmtId="4" fontId="2" fillId="4" borderId="59" xfId="2" applyNumberFormat="1" applyFill="1" applyBorder="1" applyAlignment="1" applyProtection="1">
      <alignment horizontal="left" wrapText="1"/>
      <protection locked="0"/>
    </xf>
    <xf numFmtId="4" fontId="2" fillId="4" borderId="60" xfId="2" applyNumberFormat="1" applyFill="1" applyBorder="1" applyAlignment="1" applyProtection="1">
      <alignment horizontal="left" wrapText="1"/>
      <protection locked="0"/>
    </xf>
    <xf numFmtId="171" fontId="2" fillId="0" borderId="50" xfId="1" applyNumberFormat="1" applyFont="1" applyFill="1" applyBorder="1" applyAlignment="1" applyProtection="1">
      <alignment vertical="top" wrapText="1"/>
      <protection locked="0"/>
    </xf>
    <xf numFmtId="4" fontId="2" fillId="4" borderId="63" xfId="2" applyNumberFormat="1" applyFill="1" applyBorder="1" applyAlignment="1" applyProtection="1">
      <alignment horizontal="left" wrapText="1"/>
      <protection locked="0"/>
    </xf>
    <xf numFmtId="0" fontId="0" fillId="0" borderId="0" xfId="0" applyBorder="1" applyAlignment="1" applyProtection="1">
      <alignment wrapText="1"/>
      <protection locked="0"/>
    </xf>
    <xf numFmtId="0" fontId="5" fillId="0" borderId="0" xfId="0" applyFont="1" applyAlignment="1" applyProtection="1">
      <alignment wrapText="1"/>
      <protection locked="0"/>
    </xf>
    <xf numFmtId="0" fontId="0" fillId="0" borderId="0" xfId="0" applyAlignment="1" applyProtection="1">
      <alignment wrapText="1"/>
      <protection locked="0"/>
    </xf>
    <xf numFmtId="3" fontId="11" fillId="4" borderId="2" xfId="2" applyNumberFormat="1" applyFont="1" applyFill="1" applyBorder="1" applyAlignment="1" applyProtection="1">
      <alignment horizontal="right" vertical="center"/>
      <protection locked="0"/>
    </xf>
    <xf numFmtId="0" fontId="0" fillId="4" borderId="75" xfId="0" applyFill="1" applyBorder="1" applyAlignment="1" applyProtection="1">
      <alignment horizontal="left" vertical="top" wrapText="1"/>
      <protection locked="0"/>
    </xf>
    <xf numFmtId="0" fontId="0" fillId="4" borderId="76" xfId="0" applyFill="1" applyBorder="1" applyAlignment="1" applyProtection="1">
      <alignment horizontal="left" vertical="top" wrapText="1"/>
      <protection locked="0"/>
    </xf>
    <xf numFmtId="3" fontId="0" fillId="4" borderId="2" xfId="0" applyNumberFormat="1" applyFill="1" applyBorder="1" applyAlignment="1" applyProtection="1">
      <alignment vertical="center" wrapText="1"/>
      <protection locked="0"/>
    </xf>
    <xf numFmtId="3" fontId="0" fillId="4" borderId="48" xfId="0" applyNumberFormat="1" applyFill="1" applyBorder="1" applyAlignment="1" applyProtection="1">
      <alignment vertical="center" wrapText="1"/>
      <protection locked="0"/>
    </xf>
    <xf numFmtId="4" fontId="0" fillId="4" borderId="29" xfId="2" applyNumberFormat="1" applyFont="1" applyFill="1" applyBorder="1" applyAlignment="1" applyProtection="1">
      <alignment wrapText="1"/>
      <protection locked="0"/>
    </xf>
    <xf numFmtId="0" fontId="2" fillId="4" borderId="66" xfId="2" applyFill="1" applyBorder="1" applyAlignment="1" applyProtection="1">
      <alignment vertical="center" wrapText="1"/>
      <protection locked="0"/>
    </xf>
    <xf numFmtId="0" fontId="2" fillId="4" borderId="29" xfId="2" applyFill="1" applyBorder="1" applyAlignment="1" applyProtection="1">
      <alignment vertical="center" wrapText="1"/>
      <protection locked="0"/>
    </xf>
    <xf numFmtId="0" fontId="11" fillId="4" borderId="2" xfId="2" applyFont="1" applyFill="1" applyBorder="1" applyAlignment="1" applyProtection="1">
      <alignment vertical="center" wrapText="1"/>
      <protection locked="0"/>
    </xf>
    <xf numFmtId="0" fontId="2" fillId="4" borderId="68" xfId="2" applyFill="1" applyBorder="1" applyAlignment="1" applyProtection="1">
      <alignment vertical="center" wrapText="1"/>
      <protection locked="0"/>
    </xf>
    <xf numFmtId="0" fontId="2" fillId="4" borderId="46" xfId="2" applyFill="1" applyBorder="1" applyAlignment="1" applyProtection="1">
      <alignment vertical="center" wrapText="1"/>
      <protection locked="0"/>
    </xf>
    <xf numFmtId="0" fontId="11" fillId="4" borderId="48" xfId="2" applyFont="1" applyFill="1" applyBorder="1" applyAlignment="1" applyProtection="1">
      <alignment vertical="center" wrapText="1"/>
      <protection locked="0"/>
    </xf>
    <xf numFmtId="0" fontId="12" fillId="0" borderId="48" xfId="2" applyFont="1" applyFill="1" applyBorder="1" applyAlignment="1" applyProtection="1">
      <alignment vertical="center" wrapText="1"/>
      <protection locked="0"/>
    </xf>
    <xf numFmtId="0" fontId="12" fillId="0" borderId="69" xfId="2" applyFont="1" applyFill="1" applyBorder="1" applyAlignment="1" applyProtection="1">
      <alignment vertical="center" wrapText="1"/>
      <protection locked="0"/>
    </xf>
    <xf numFmtId="0" fontId="2" fillId="0" borderId="47" xfId="2" applyFill="1" applyBorder="1" applyAlignment="1" applyProtection="1">
      <alignment vertical="center" wrapText="1"/>
      <protection locked="0"/>
    </xf>
    <xf numFmtId="0" fontId="12" fillId="4" borderId="48" xfId="2" applyFont="1" applyFill="1" applyBorder="1" applyAlignment="1" applyProtection="1">
      <alignment vertical="center" wrapText="1"/>
      <protection locked="0"/>
    </xf>
    <xf numFmtId="0" fontId="0" fillId="0" borderId="77" xfId="0" applyBorder="1" applyAlignment="1" applyProtection="1">
      <alignment horizontal="left" vertical="top"/>
      <protection locked="0"/>
    </xf>
    <xf numFmtId="0" fontId="2" fillId="5" borderId="0" xfId="2" applyFill="1" applyBorder="1" applyAlignment="1" applyProtection="1">
      <alignment vertical="center" wrapText="1"/>
      <protection locked="0"/>
    </xf>
    <xf numFmtId="4" fontId="2" fillId="4" borderId="32" xfId="2" applyNumberFormat="1" applyFill="1" applyBorder="1" applyAlignment="1" applyProtection="1">
      <alignment horizontal="center" vertical="top" wrapText="1"/>
      <protection locked="0"/>
    </xf>
    <xf numFmtId="4" fontId="2" fillId="0" borderId="31" xfId="2" applyNumberFormat="1" applyFill="1" applyBorder="1" applyAlignment="1" applyProtection="1">
      <alignment horizontal="left" wrapText="1"/>
      <protection locked="0"/>
    </xf>
    <xf numFmtId="4" fontId="2" fillId="0" borderId="59" xfId="2" applyNumberFormat="1" applyFill="1" applyBorder="1" applyAlignment="1" applyProtection="1">
      <alignment horizontal="left" wrapText="1"/>
      <protection locked="0"/>
    </xf>
    <xf numFmtId="4" fontId="2" fillId="0" borderId="60" xfId="2" applyNumberFormat="1" applyFill="1" applyBorder="1" applyAlignment="1" applyProtection="1">
      <alignment horizontal="left" wrapText="1"/>
      <protection locked="0"/>
    </xf>
    <xf numFmtId="0" fontId="0" fillId="0" borderId="29" xfId="0" applyFill="1" applyBorder="1" applyAlignment="1" applyProtection="1">
      <alignment vertical="center" wrapText="1"/>
      <protection locked="0"/>
    </xf>
    <xf numFmtId="171" fontId="2" fillId="4" borderId="52" xfId="1" applyNumberFormat="1" applyFont="1" applyFill="1" applyBorder="1" applyAlignment="1" applyProtection="1">
      <alignment vertical="top" wrapText="1"/>
      <protection locked="0"/>
    </xf>
    <xf numFmtId="0" fontId="0" fillId="4" borderId="0" xfId="0" applyFill="1" applyAlignment="1" applyProtection="1">
      <alignment vertical="center"/>
      <protection locked="0"/>
    </xf>
    <xf numFmtId="4" fontId="1" fillId="4" borderId="29" xfId="2" applyNumberFormat="1" applyFont="1" applyFill="1" applyBorder="1" applyAlignment="1" applyProtection="1">
      <alignment wrapText="1"/>
      <protection locked="0"/>
    </xf>
    <xf numFmtId="0" fontId="2" fillId="0" borderId="29" xfId="2" applyFill="1" applyBorder="1" applyAlignment="1" applyProtection="1">
      <alignment vertical="center" wrapText="1"/>
      <protection locked="0"/>
    </xf>
    <xf numFmtId="0" fontId="2" fillId="0" borderId="2" xfId="2" applyFill="1" applyBorder="1" applyAlignment="1" applyProtection="1">
      <alignment vertical="center" wrapText="1"/>
      <protection locked="0"/>
    </xf>
    <xf numFmtId="0" fontId="2" fillId="0" borderId="67" xfId="2" applyFill="1" applyBorder="1" applyAlignment="1" applyProtection="1">
      <alignment vertical="center" wrapText="1"/>
      <protection locked="0"/>
    </xf>
    <xf numFmtId="4" fontId="2" fillId="4" borderId="46" xfId="2" applyNumberFormat="1" applyFill="1" applyBorder="1" applyAlignment="1" applyProtection="1">
      <alignment wrapText="1"/>
      <protection locked="0"/>
    </xf>
    <xf numFmtId="0" fontId="2" fillId="0" borderId="79" xfId="2" applyFill="1" applyBorder="1" applyAlignment="1" applyProtection="1">
      <alignment vertical="center" wrapText="1"/>
      <protection locked="0"/>
    </xf>
    <xf numFmtId="0" fontId="2" fillId="4" borderId="80" xfId="2" applyFill="1" applyBorder="1" applyAlignment="1" applyProtection="1">
      <alignment vertical="center" wrapText="1"/>
      <protection locked="0"/>
    </xf>
    <xf numFmtId="0" fontId="2" fillId="0" borderId="81" xfId="2" applyFill="1" applyBorder="1" applyAlignment="1" applyProtection="1">
      <alignment vertical="center" wrapText="1"/>
      <protection locked="0"/>
    </xf>
    <xf numFmtId="0" fontId="2" fillId="4" borderId="2" xfId="2" applyFill="1" applyBorder="1" applyAlignment="1" applyProtection="1">
      <alignment vertical="center" wrapText="1"/>
      <protection locked="0"/>
    </xf>
    <xf numFmtId="0" fontId="2" fillId="4" borderId="71" xfId="2" applyFill="1" applyBorder="1" applyAlignment="1" applyProtection="1">
      <alignment horizontal="left" vertical="center" wrapText="1"/>
      <protection locked="0"/>
    </xf>
    <xf numFmtId="0" fontId="2" fillId="4" borderId="77" xfId="2" applyFill="1" applyBorder="1" applyAlignment="1" applyProtection="1">
      <alignment horizontal="left" vertical="center" wrapText="1"/>
      <protection locked="0"/>
    </xf>
    <xf numFmtId="0" fontId="2" fillId="4" borderId="73" xfId="2" applyFill="1" applyBorder="1" applyAlignment="1" applyProtection="1">
      <alignment horizontal="left" vertical="center" wrapText="1"/>
      <protection locked="0"/>
    </xf>
    <xf numFmtId="0" fontId="2" fillId="4" borderId="72" xfId="2" applyFill="1" applyBorder="1" applyAlignment="1" applyProtection="1">
      <alignment horizontal="left" vertical="center" wrapText="1"/>
      <protection locked="0"/>
    </xf>
    <xf numFmtId="3" fontId="2" fillId="4" borderId="26" xfId="1" applyNumberFormat="1" applyFont="1" applyFill="1" applyBorder="1" applyAlignment="1" applyProtection="1">
      <alignment horizontal="right"/>
      <protection locked="0"/>
    </xf>
    <xf numFmtId="169" fontId="11" fillId="4" borderId="43" xfId="2" applyNumberFormat="1" applyFont="1" applyFill="1" applyBorder="1" applyAlignment="1" applyProtection="1">
      <alignment wrapText="1"/>
      <protection locked="0"/>
    </xf>
    <xf numFmtId="169" fontId="11" fillId="4" borderId="29" xfId="2" applyNumberFormat="1" applyFont="1" applyFill="1" applyBorder="1" applyAlignment="1" applyProtection="1">
      <alignment wrapText="1"/>
      <protection locked="0"/>
    </xf>
    <xf numFmtId="4" fontId="2" fillId="4" borderId="32" xfId="2" applyNumberFormat="1" applyFill="1" applyBorder="1" applyAlignment="1" applyProtection="1">
      <alignment horizontal="left" vertical="top" wrapText="1"/>
      <protection locked="0"/>
    </xf>
    <xf numFmtId="4" fontId="2" fillId="4" borderId="33" xfId="2" applyNumberFormat="1" applyFill="1" applyBorder="1" applyAlignment="1" applyProtection="1">
      <alignment horizontal="left" vertical="top" wrapText="1"/>
      <protection locked="0"/>
    </xf>
    <xf numFmtId="170" fontId="2" fillId="0" borderId="29" xfId="1" applyNumberFormat="1" applyFont="1" applyFill="1" applyBorder="1" applyAlignment="1" applyProtection="1">
      <alignment wrapText="1"/>
      <protection locked="0"/>
    </xf>
    <xf numFmtId="170" fontId="2" fillId="4" borderId="29" xfId="1" applyNumberFormat="1" applyFont="1" applyFill="1" applyBorder="1" applyAlignment="1" applyProtection="1">
      <alignment wrapText="1"/>
      <protection locked="0"/>
    </xf>
    <xf numFmtId="0" fontId="0" fillId="0" borderId="46" xfId="0" applyFill="1" applyBorder="1" applyAlignment="1" applyProtection="1">
      <alignment vertical="top" wrapText="1"/>
      <protection locked="0"/>
    </xf>
    <xf numFmtId="0" fontId="0" fillId="4" borderId="32" xfId="0" applyFill="1" applyBorder="1" applyAlignment="1" applyProtection="1">
      <alignment vertical="center" wrapText="1"/>
      <protection locked="0"/>
    </xf>
    <xf numFmtId="0" fontId="0" fillId="4" borderId="33" xfId="0" applyFill="1" applyBorder="1" applyAlignment="1" applyProtection="1">
      <alignment vertical="center" wrapText="1"/>
      <protection locked="0"/>
    </xf>
    <xf numFmtId="0" fontId="2" fillId="0" borderId="48" xfId="2" applyFill="1" applyBorder="1" applyAlignment="1" applyProtection="1">
      <alignment vertical="center" wrapText="1"/>
      <protection locked="0"/>
    </xf>
    <xf numFmtId="0" fontId="2" fillId="0" borderId="69" xfId="2" applyFill="1" applyBorder="1" applyAlignment="1" applyProtection="1">
      <alignment vertical="center" wrapText="1"/>
      <protection locked="0"/>
    </xf>
    <xf numFmtId="0" fontId="2" fillId="4" borderId="48" xfId="2" applyFill="1" applyBorder="1" applyAlignment="1" applyProtection="1">
      <alignment vertical="center" wrapText="1"/>
      <protection locked="0"/>
    </xf>
    <xf numFmtId="1" fontId="2" fillId="0" borderId="29" xfId="2" applyNumberFormat="1" applyFill="1" applyBorder="1" applyAlignment="1" applyProtection="1">
      <alignment wrapText="1"/>
      <protection locked="0"/>
    </xf>
    <xf numFmtId="171" fontId="2" fillId="0" borderId="50" xfId="1" applyNumberFormat="1" applyFont="1" applyFill="1" applyBorder="1" applyAlignment="1" applyProtection="1">
      <alignment vertical="center" wrapText="1"/>
      <protection locked="0"/>
    </xf>
    <xf numFmtId="171" fontId="2" fillId="4" borderId="50" xfId="1" applyNumberFormat="1" applyFont="1" applyFill="1" applyBorder="1" applyAlignment="1" applyProtection="1">
      <alignment vertical="center" wrapText="1"/>
      <protection locked="0"/>
    </xf>
    <xf numFmtId="171" fontId="11" fillId="4" borderId="9" xfId="1" applyNumberFormat="1" applyFont="1" applyFill="1" applyBorder="1" applyAlignment="1" applyProtection="1">
      <alignment vertical="center" wrapText="1"/>
      <protection locked="0"/>
    </xf>
    <xf numFmtId="0" fontId="0" fillId="0" borderId="39" xfId="0" applyFill="1" applyBorder="1" applyProtection="1">
      <protection locked="0"/>
    </xf>
    <xf numFmtId="172" fontId="2" fillId="4" borderId="29" xfId="1" applyNumberFormat="1" applyFont="1" applyFill="1" applyBorder="1" applyAlignment="1" applyProtection="1">
      <alignment vertical="center" wrapText="1"/>
      <protection locked="0"/>
    </xf>
    <xf numFmtId="0" fontId="2" fillId="4" borderId="72" xfId="2" applyFill="1" applyBorder="1" applyAlignment="1" applyProtection="1">
      <alignment horizontal="left" vertical="top" wrapText="1"/>
      <protection locked="0"/>
    </xf>
    <xf numFmtId="3" fontId="11" fillId="4" borderId="2" xfId="1" applyNumberFormat="1" applyFont="1" applyFill="1" applyBorder="1" applyAlignment="1" applyProtection="1">
      <alignment horizontal="right"/>
      <protection locked="0"/>
    </xf>
    <xf numFmtId="0" fontId="2" fillId="4" borderId="72" xfId="2" applyFill="1" applyBorder="1" applyAlignment="1" applyProtection="1">
      <alignment horizontal="center" vertical="center" wrapText="1"/>
      <protection locked="0"/>
    </xf>
    <xf numFmtId="3" fontId="2" fillId="4" borderId="26" xfId="1" applyNumberFormat="1" applyFont="1" applyFill="1" applyBorder="1" applyAlignment="1" applyProtection="1">
      <protection locked="0"/>
    </xf>
    <xf numFmtId="3" fontId="11" fillId="4" borderId="2" xfId="1" applyNumberFormat="1" applyFont="1" applyFill="1" applyBorder="1" applyAlignment="1" applyProtection="1">
      <protection locked="0"/>
    </xf>
    <xf numFmtId="4" fontId="2" fillId="4" borderId="31" xfId="2" applyNumberFormat="1" applyFill="1" applyBorder="1" applyAlignment="1" applyProtection="1">
      <alignment horizontal="left" vertical="top" wrapText="1"/>
      <protection locked="0"/>
    </xf>
    <xf numFmtId="4" fontId="2" fillId="4" borderId="59" xfId="2" applyNumberFormat="1" applyFill="1" applyBorder="1" applyAlignment="1" applyProtection="1">
      <alignment horizontal="left" vertical="top" wrapText="1"/>
      <protection locked="0"/>
    </xf>
    <xf numFmtId="171" fontId="15" fillId="0" borderId="50" xfId="3" applyNumberFormat="1" applyFont="1" applyFill="1" applyBorder="1" applyAlignment="1" applyProtection="1">
      <alignment wrapText="1"/>
      <protection locked="0"/>
    </xf>
    <xf numFmtId="171" fontId="15" fillId="3" borderId="50" xfId="3" applyNumberFormat="1" applyFont="1" applyBorder="1" applyAlignment="1" applyProtection="1">
      <alignment wrapText="1"/>
      <protection locked="0"/>
    </xf>
    <xf numFmtId="4" fontId="2" fillId="4" borderId="66" xfId="2" applyNumberFormat="1" applyFill="1" applyBorder="1" applyAlignment="1" applyProtection="1">
      <alignment wrapText="1"/>
      <protection locked="0"/>
    </xf>
    <xf numFmtId="170" fontId="11" fillId="0" borderId="9" xfId="2" applyNumberFormat="1" applyFont="1" applyFill="1" applyBorder="1" applyAlignment="1" applyProtection="1">
      <alignment wrapText="1"/>
      <protection locked="0"/>
    </xf>
    <xf numFmtId="171" fontId="11" fillId="0" borderId="52" xfId="1" applyNumberFormat="1" applyFont="1" applyFill="1" applyBorder="1" applyAlignment="1" applyProtection="1">
      <alignment vertical="top" wrapText="1"/>
      <protection locked="0"/>
    </xf>
    <xf numFmtId="4" fontId="2" fillId="0" borderId="63" xfId="2" applyNumberFormat="1" applyFill="1" applyBorder="1" applyAlignment="1" applyProtection="1">
      <alignment horizontal="left" wrapText="1"/>
      <protection locked="0"/>
    </xf>
    <xf numFmtId="0" fontId="0" fillId="0" borderId="2" xfId="0" applyFill="1" applyBorder="1" applyAlignment="1" applyProtection="1">
      <alignment vertical="center" wrapText="1"/>
      <protection locked="0"/>
    </xf>
    <xf numFmtId="0" fontId="0" fillId="0" borderId="48" xfId="0" applyFill="1" applyBorder="1" applyAlignment="1" applyProtection="1">
      <alignment vertical="center" wrapText="1"/>
      <protection locked="0"/>
    </xf>
    <xf numFmtId="0" fontId="6" fillId="0" borderId="0" xfId="0" applyFont="1" applyProtection="1"/>
    <xf numFmtId="0" fontId="0" fillId="0" borderId="0" xfId="0" applyProtection="1"/>
    <xf numFmtId="0" fontId="5" fillId="0" borderId="0" xfId="0" applyFont="1" applyProtection="1"/>
    <xf numFmtId="0" fontId="7" fillId="0" borderId="0" xfId="0" applyFont="1" applyProtection="1"/>
    <xf numFmtId="0" fontId="0" fillId="0" borderId="0" xfId="0" applyAlignment="1" applyProtection="1">
      <alignment horizontal="right"/>
    </xf>
    <xf numFmtId="0" fontId="8" fillId="0" borderId="0" xfId="0" applyFont="1" applyAlignment="1" applyProtection="1">
      <alignment horizontal="right"/>
    </xf>
    <xf numFmtId="14" fontId="8" fillId="0" borderId="0" xfId="0" applyNumberFormat="1" applyFont="1" applyAlignment="1" applyProtection="1">
      <alignment horizontal="center"/>
    </xf>
    <xf numFmtId="0" fontId="0" fillId="0" borderId="4" xfId="0" applyBorder="1" applyProtection="1"/>
    <xf numFmtId="0" fontId="9" fillId="0" borderId="4" xfId="0" applyFont="1" applyBorder="1" applyAlignment="1" applyProtection="1">
      <alignment horizontal="right"/>
    </xf>
    <xf numFmtId="0" fontId="0" fillId="0" borderId="0" xfId="0" applyBorder="1" applyAlignment="1" applyProtection="1"/>
    <xf numFmtId="0" fontId="9" fillId="0" borderId="0" xfId="0" applyFont="1" applyBorder="1" applyAlignment="1" applyProtection="1"/>
    <xf numFmtId="0" fontId="9" fillId="0" borderId="0" xfId="0" applyFont="1" applyBorder="1" applyAlignment="1" applyProtection="1">
      <alignment horizontal="right"/>
    </xf>
    <xf numFmtId="0" fontId="9" fillId="0" borderId="7" xfId="0" applyFont="1" applyBorder="1" applyAlignment="1" applyProtection="1"/>
    <xf numFmtId="0" fontId="0" fillId="0" borderId="7" xfId="0" applyBorder="1" applyAlignment="1" applyProtection="1"/>
    <xf numFmtId="0" fontId="0" fillId="0" borderId="0" xfId="0" applyBorder="1" applyProtection="1"/>
    <xf numFmtId="0" fontId="0" fillId="0" borderId="87" xfId="0" applyFill="1" applyBorder="1" applyAlignment="1" applyProtection="1"/>
    <xf numFmtId="0" fontId="9" fillId="0" borderId="8" xfId="0" applyFont="1" applyBorder="1" applyAlignment="1" applyProtection="1">
      <alignment horizontal="right"/>
    </xf>
    <xf numFmtId="0" fontId="0" fillId="0" borderId="7" xfId="0" applyBorder="1" applyProtection="1"/>
    <xf numFmtId="0" fontId="9" fillId="0" borderId="10" xfId="0" applyFont="1" applyBorder="1" applyAlignment="1" applyProtection="1">
      <alignment horizontal="right"/>
    </xf>
    <xf numFmtId="0" fontId="9" fillId="0" borderId="11" xfId="0" applyFont="1" applyBorder="1" applyAlignment="1" applyProtection="1">
      <alignment horizontal="right"/>
    </xf>
    <xf numFmtId="0" fontId="0" fillId="0" borderId="11" xfId="0" applyBorder="1" applyAlignment="1" applyProtection="1">
      <alignment horizontal="right"/>
    </xf>
    <xf numFmtId="168" fontId="0" fillId="0" borderId="11" xfId="0" applyNumberFormat="1" applyBorder="1" applyAlignment="1" applyProtection="1">
      <alignment horizontal="left"/>
    </xf>
    <xf numFmtId="0" fontId="0" fillId="0" borderId="11" xfId="0" applyBorder="1" applyAlignment="1" applyProtection="1">
      <alignment horizontal="left"/>
    </xf>
    <xf numFmtId="0" fontId="9" fillId="0" borderId="11" xfId="0" applyFont="1" applyBorder="1" applyAlignment="1" applyProtection="1"/>
    <xf numFmtId="0" fontId="0" fillId="0" borderId="12" xfId="0" applyBorder="1" applyProtection="1"/>
    <xf numFmtId="0" fontId="0" fillId="0" borderId="0" xfId="0" applyBorder="1" applyAlignment="1" applyProtection="1">
      <alignment horizontal="right"/>
    </xf>
    <xf numFmtId="0" fontId="5" fillId="0" borderId="0" xfId="0" applyFont="1" applyBorder="1" applyAlignment="1" applyProtection="1">
      <alignment horizontal="left" vertical="center" wrapText="1"/>
    </xf>
    <xf numFmtId="0" fontId="2" fillId="4" borderId="1" xfId="2" applyFill="1" applyBorder="1" applyAlignment="1" applyProtection="1">
      <alignment wrapText="1"/>
    </xf>
    <xf numFmtId="0" fontId="5" fillId="0" borderId="0" xfId="0" applyFont="1" applyBorder="1" applyProtection="1"/>
    <xf numFmtId="0" fontId="11" fillId="0" borderId="17" xfId="0" applyFont="1" applyBorder="1" applyAlignment="1" applyProtection="1">
      <alignment horizontal="center" vertical="center" wrapText="1"/>
    </xf>
    <xf numFmtId="0" fontId="11" fillId="0" borderId="18" xfId="0" applyFont="1" applyBorder="1" applyAlignment="1" applyProtection="1">
      <alignment horizontal="center" vertical="center" wrapText="1"/>
    </xf>
    <xf numFmtId="0" fontId="12" fillId="0" borderId="18" xfId="0" applyFont="1" applyBorder="1" applyAlignment="1" applyProtection="1">
      <alignment horizontal="center" vertical="center" wrapText="1"/>
    </xf>
    <xf numFmtId="0" fontId="12" fillId="0" borderId="19" xfId="0" applyFont="1" applyBorder="1" applyAlignment="1" applyProtection="1">
      <alignment horizontal="center" vertical="center" wrapText="1"/>
    </xf>
    <xf numFmtId="0" fontId="11" fillId="0" borderId="20" xfId="0" applyFont="1" applyBorder="1" applyAlignment="1" applyProtection="1">
      <alignment horizontal="center" vertical="center" wrapText="1"/>
    </xf>
    <xf numFmtId="0" fontId="11" fillId="0" borderId="22" xfId="0" applyFont="1" applyBorder="1" applyAlignment="1" applyProtection="1">
      <alignment horizontal="center" wrapText="1"/>
    </xf>
    <xf numFmtId="0" fontId="11" fillId="0" borderId="23" xfId="0" applyFont="1" applyBorder="1" applyAlignment="1" applyProtection="1">
      <alignment horizontal="center" wrapText="1"/>
    </xf>
    <xf numFmtId="0" fontId="12" fillId="0" borderId="23" xfId="0" applyFont="1" applyBorder="1" applyAlignment="1" applyProtection="1">
      <alignment horizontal="center" wrapText="1"/>
    </xf>
    <xf numFmtId="0" fontId="12" fillId="0" borderId="24" xfId="0" applyFont="1" applyBorder="1" applyAlignment="1" applyProtection="1">
      <alignment horizontal="center" wrapText="1"/>
    </xf>
    <xf numFmtId="0" fontId="11" fillId="0" borderId="21" xfId="0" applyFont="1" applyBorder="1" applyAlignment="1" applyProtection="1">
      <alignment horizontal="center" wrapText="1"/>
    </xf>
    <xf numFmtId="0" fontId="5" fillId="0" borderId="20" xfId="0" applyFont="1" applyBorder="1" applyAlignment="1" applyProtection="1">
      <alignment vertical="top" wrapText="1"/>
    </xf>
    <xf numFmtId="0" fontId="0" fillId="0" borderId="13" xfId="0" applyBorder="1" applyAlignment="1" applyProtection="1">
      <alignment horizontal="center" vertical="center" wrapText="1"/>
    </xf>
    <xf numFmtId="3" fontId="2" fillId="0" borderId="25" xfId="2" applyNumberFormat="1" applyFill="1" applyBorder="1" applyAlignment="1" applyProtection="1">
      <alignment horizontal="right" vertical="center"/>
    </xf>
    <xf numFmtId="3" fontId="2" fillId="0" borderId="18" xfId="2" applyNumberFormat="1" applyFill="1" applyBorder="1" applyAlignment="1" applyProtection="1">
      <alignment horizontal="right" vertical="center"/>
    </xf>
    <xf numFmtId="3" fontId="14" fillId="0" borderId="27" xfId="2" applyNumberFormat="1" applyFont="1" applyFill="1" applyBorder="1" applyAlignment="1" applyProtection="1">
      <alignment horizontal="right" vertical="center"/>
    </xf>
    <xf numFmtId="3" fontId="12" fillId="0" borderId="2" xfId="2" applyNumberFormat="1" applyFont="1" applyFill="1" applyBorder="1" applyAlignment="1" applyProtection="1">
      <alignment horizontal="right" vertical="center"/>
    </xf>
    <xf numFmtId="3" fontId="12" fillId="0" borderId="28" xfId="2" applyNumberFormat="1" applyFont="1" applyFill="1" applyBorder="1" applyAlignment="1" applyProtection="1">
      <alignment horizontal="right" vertical="center"/>
    </xf>
    <xf numFmtId="3" fontId="11" fillId="0" borderId="29" xfId="2" applyNumberFormat="1" applyFont="1" applyFill="1" applyBorder="1" applyAlignment="1" applyProtection="1">
      <alignment horizontal="right" vertical="center"/>
    </xf>
    <xf numFmtId="0" fontId="5" fillId="0" borderId="30" xfId="0" applyFont="1" applyBorder="1" applyAlignment="1" applyProtection="1">
      <alignment vertical="top" wrapText="1"/>
    </xf>
    <xf numFmtId="0" fontId="5" fillId="0" borderId="34" xfId="0" applyFont="1" applyBorder="1" applyAlignment="1" applyProtection="1">
      <alignment vertical="top" wrapText="1"/>
    </xf>
    <xf numFmtId="4" fontId="2" fillId="0" borderId="6" xfId="2" applyNumberFormat="1" applyFill="1" applyBorder="1" applyAlignment="1" applyProtection="1">
      <alignment horizontal="left" vertical="top" wrapText="1"/>
    </xf>
    <xf numFmtId="169" fontId="15" fillId="0" borderId="34" xfId="2" applyNumberFormat="1" applyFont="1" applyFill="1" applyBorder="1" applyAlignment="1" applyProtection="1">
      <alignment horizontal="right" vertical="top" wrapText="1"/>
    </xf>
    <xf numFmtId="169" fontId="15" fillId="0" borderId="35" xfId="2" applyNumberFormat="1" applyFont="1" applyFill="1" applyBorder="1" applyAlignment="1" applyProtection="1">
      <alignment horizontal="right" vertical="top" wrapText="1"/>
    </xf>
    <xf numFmtId="169" fontId="15" fillId="0" borderId="36" xfId="2" applyNumberFormat="1" applyFont="1" applyFill="1" applyBorder="1" applyAlignment="1" applyProtection="1">
      <alignment horizontal="right" vertical="top" wrapText="1"/>
    </xf>
    <xf numFmtId="169" fontId="16" fillId="0" borderId="36" xfId="2" applyNumberFormat="1" applyFont="1" applyFill="1" applyBorder="1" applyAlignment="1" applyProtection="1">
      <alignment horizontal="right" vertical="top" wrapText="1"/>
    </xf>
    <xf numFmtId="169" fontId="16" fillId="0" borderId="37" xfId="2" applyNumberFormat="1" applyFont="1" applyFill="1" applyBorder="1" applyAlignment="1" applyProtection="1">
      <alignment horizontal="right" vertical="top" wrapText="1"/>
    </xf>
    <xf numFmtId="0" fontId="5" fillId="0" borderId="38" xfId="0" applyFont="1" applyBorder="1" applyAlignment="1" applyProtection="1">
      <alignment horizontal="left" vertical="top" wrapText="1"/>
    </xf>
    <xf numFmtId="169" fontId="15" fillId="0" borderId="38" xfId="3" applyNumberFormat="1" applyFont="1" applyFill="1" applyBorder="1" applyAlignment="1" applyProtection="1">
      <alignment wrapText="1"/>
    </xf>
    <xf numFmtId="169" fontId="15" fillId="0" borderId="40" xfId="3" applyNumberFormat="1" applyFont="1" applyFill="1" applyBorder="1" applyAlignment="1" applyProtection="1">
      <alignment wrapText="1"/>
    </xf>
    <xf numFmtId="169" fontId="15" fillId="0" borderId="41" xfId="3" applyNumberFormat="1" applyFont="1" applyFill="1" applyBorder="1" applyAlignment="1" applyProtection="1">
      <alignment wrapText="1"/>
    </xf>
    <xf numFmtId="169" fontId="16" fillId="0" borderId="41" xfId="3" applyNumberFormat="1" applyFont="1" applyFill="1" applyBorder="1" applyAlignment="1" applyProtection="1">
      <alignment wrapText="1"/>
    </xf>
    <xf numFmtId="169" fontId="16" fillId="0" borderId="42" xfId="3" applyNumberFormat="1" applyFont="1" applyFill="1" applyBorder="1" applyAlignment="1" applyProtection="1">
      <alignment wrapText="1"/>
    </xf>
    <xf numFmtId="0" fontId="0" fillId="0" borderId="43" xfId="0" applyBorder="1" applyAlignment="1" applyProtection="1">
      <alignment vertical="top" wrapText="1"/>
    </xf>
    <xf numFmtId="169" fontId="2" fillId="0" borderId="43" xfId="2" applyNumberFormat="1" applyFill="1" applyBorder="1" applyAlignment="1" applyProtection="1">
      <alignment wrapText="1"/>
    </xf>
    <xf numFmtId="169" fontId="11" fillId="0" borderId="43" xfId="2" applyNumberFormat="1" applyFont="1" applyFill="1" applyBorder="1" applyAlignment="1" applyProtection="1">
      <alignment wrapText="1"/>
    </xf>
    <xf numFmtId="169" fontId="11" fillId="0" borderId="44" xfId="2" applyNumberFormat="1" applyFont="1" applyFill="1" applyBorder="1" applyAlignment="1" applyProtection="1">
      <alignment wrapText="1"/>
    </xf>
    <xf numFmtId="169" fontId="12" fillId="0" borderId="9" xfId="2" applyNumberFormat="1" applyFont="1" applyFill="1" applyBorder="1" applyAlignment="1" applyProtection="1">
      <alignment wrapText="1"/>
    </xf>
    <xf numFmtId="169" fontId="12" fillId="0" borderId="45" xfId="2" applyNumberFormat="1" applyFont="1" applyFill="1" applyBorder="1" applyAlignment="1" applyProtection="1">
      <alignment wrapText="1"/>
    </xf>
    <xf numFmtId="169" fontId="2" fillId="0" borderId="29" xfId="2" applyNumberFormat="1" applyFill="1" applyBorder="1" applyAlignment="1" applyProtection="1">
      <alignment wrapText="1"/>
    </xf>
    <xf numFmtId="169" fontId="11" fillId="0" borderId="29" xfId="2" applyNumberFormat="1" applyFont="1" applyFill="1" applyBorder="1" applyAlignment="1" applyProtection="1">
      <alignment wrapText="1"/>
    </xf>
    <xf numFmtId="169" fontId="11" fillId="0" borderId="27" xfId="2" applyNumberFormat="1" applyFont="1" applyFill="1" applyBorder="1" applyAlignment="1" applyProtection="1">
      <alignment wrapText="1"/>
    </xf>
    <xf numFmtId="169" fontId="12" fillId="0" borderId="2" xfId="2" applyNumberFormat="1" applyFont="1" applyFill="1" applyBorder="1" applyAlignment="1" applyProtection="1">
      <alignment wrapText="1"/>
    </xf>
    <xf numFmtId="169" fontId="12" fillId="0" borderId="28" xfId="2" applyNumberFormat="1" applyFont="1" applyFill="1" applyBorder="1" applyAlignment="1" applyProtection="1">
      <alignment wrapText="1"/>
    </xf>
    <xf numFmtId="0" fontId="0" fillId="0" borderId="29" xfId="0" applyBorder="1" applyAlignment="1" applyProtection="1">
      <alignment vertical="top" wrapText="1"/>
    </xf>
    <xf numFmtId="0" fontId="0" fillId="0" borderId="46" xfId="0" applyBorder="1" applyAlignment="1" applyProtection="1">
      <alignment vertical="top" wrapText="1"/>
    </xf>
    <xf numFmtId="169" fontId="2" fillId="0" borderId="46" xfId="2" applyNumberFormat="1" applyFill="1" applyBorder="1" applyAlignment="1" applyProtection="1">
      <alignment wrapText="1"/>
    </xf>
    <xf numFmtId="169" fontId="11" fillId="0" borderId="46" xfId="2" applyNumberFormat="1" applyFont="1" applyFill="1" applyBorder="1" applyAlignment="1" applyProtection="1">
      <alignment wrapText="1"/>
    </xf>
    <xf numFmtId="169" fontId="11" fillId="0" borderId="47" xfId="2" applyNumberFormat="1" applyFont="1" applyFill="1" applyBorder="1" applyAlignment="1" applyProtection="1">
      <alignment wrapText="1"/>
    </xf>
    <xf numFmtId="169" fontId="12" fillId="0" borderId="48" xfId="2" applyNumberFormat="1" applyFont="1" applyFill="1" applyBorder="1" applyAlignment="1" applyProtection="1">
      <alignment wrapText="1"/>
    </xf>
    <xf numFmtId="169" fontId="12" fillId="0" borderId="49" xfId="2" applyNumberFormat="1" applyFont="1" applyFill="1" applyBorder="1" applyAlignment="1" applyProtection="1">
      <alignment wrapText="1"/>
    </xf>
    <xf numFmtId="169" fontId="11" fillId="0" borderId="39" xfId="2" applyNumberFormat="1" applyFont="1" applyFill="1" applyBorder="1" applyAlignment="1" applyProtection="1">
      <alignment wrapText="1"/>
    </xf>
    <xf numFmtId="0" fontId="0" fillId="0" borderId="29" xfId="0" applyBorder="1" applyAlignment="1" applyProtection="1">
      <alignment horizontal="right" vertical="center" wrapText="1"/>
    </xf>
    <xf numFmtId="0" fontId="2" fillId="0" borderId="50" xfId="2" applyNumberFormat="1" applyFill="1" applyBorder="1" applyAlignment="1" applyProtection="1">
      <alignment wrapText="1"/>
    </xf>
    <xf numFmtId="0" fontId="11" fillId="0" borderId="50" xfId="2" applyNumberFormat="1" applyFont="1" applyFill="1" applyBorder="1" applyAlignment="1" applyProtection="1">
      <alignment wrapText="1"/>
    </xf>
    <xf numFmtId="0" fontId="11" fillId="0" borderId="51" xfId="2" applyNumberFormat="1" applyFont="1" applyFill="1" applyBorder="1" applyAlignment="1" applyProtection="1">
      <alignment wrapText="1"/>
    </xf>
    <xf numFmtId="0" fontId="12" fillId="0" borderId="52" xfId="2" applyNumberFormat="1" applyFont="1" applyFill="1" applyBorder="1" applyAlignment="1" applyProtection="1">
      <alignment wrapText="1"/>
    </xf>
    <xf numFmtId="0" fontId="12" fillId="0" borderId="53" xfId="2" applyNumberFormat="1" applyFont="1" applyFill="1" applyBorder="1" applyAlignment="1" applyProtection="1">
      <alignment wrapText="1"/>
    </xf>
    <xf numFmtId="0" fontId="0" fillId="0" borderId="31" xfId="0" applyBorder="1" applyAlignment="1" applyProtection="1">
      <alignment vertical="top" wrapText="1"/>
    </xf>
    <xf numFmtId="0" fontId="5" fillId="0" borderId="43" xfId="0" applyFont="1" applyBorder="1" applyAlignment="1" applyProtection="1">
      <alignment vertical="top" wrapText="1"/>
    </xf>
    <xf numFmtId="170" fontId="15" fillId="3" borderId="50" xfId="3" applyNumberFormat="1" applyFont="1" applyBorder="1" applyAlignment="1" applyProtection="1">
      <alignment wrapText="1"/>
    </xf>
    <xf numFmtId="170" fontId="15" fillId="3" borderId="55" xfId="3" applyNumberFormat="1" applyFont="1" applyBorder="1" applyAlignment="1" applyProtection="1">
      <alignment wrapText="1"/>
    </xf>
    <xf numFmtId="170" fontId="15" fillId="3" borderId="56" xfId="3" applyNumberFormat="1" applyFont="1" applyBorder="1" applyAlignment="1" applyProtection="1">
      <alignment wrapText="1"/>
    </xf>
    <xf numFmtId="170" fontId="16" fillId="3" borderId="50" xfId="3" applyNumberFormat="1" applyFont="1" applyBorder="1" applyAlignment="1" applyProtection="1">
      <alignment wrapText="1"/>
    </xf>
    <xf numFmtId="170" fontId="16" fillId="3" borderId="57" xfId="3" applyNumberFormat="1" applyFont="1" applyBorder="1" applyAlignment="1" applyProtection="1">
      <alignment wrapText="1"/>
    </xf>
    <xf numFmtId="4" fontId="2" fillId="0" borderId="29" xfId="2" applyNumberFormat="1" applyFill="1" applyBorder="1" applyAlignment="1" applyProtection="1">
      <alignment wrapText="1"/>
    </xf>
    <xf numFmtId="170" fontId="2" fillId="0" borderId="29" xfId="2" applyNumberFormat="1" applyFill="1" applyBorder="1" applyAlignment="1" applyProtection="1">
      <alignment wrapText="1"/>
    </xf>
    <xf numFmtId="170" fontId="11" fillId="0" borderId="58" xfId="2" applyNumberFormat="1" applyFont="1" applyFill="1" applyBorder="1" applyAlignment="1" applyProtection="1">
      <alignment wrapText="1"/>
    </xf>
    <xf numFmtId="170" fontId="12" fillId="0" borderId="9" xfId="2" applyNumberFormat="1" applyFont="1" applyFill="1" applyBorder="1" applyAlignment="1" applyProtection="1">
      <alignment wrapText="1"/>
    </xf>
    <xf numFmtId="170" fontId="12" fillId="0" borderId="45" xfId="2" applyNumberFormat="1" applyFont="1" applyFill="1" applyBorder="1" applyAlignment="1" applyProtection="1">
      <alignment wrapText="1"/>
    </xf>
    <xf numFmtId="170" fontId="11" fillId="0" borderId="43" xfId="2" applyNumberFormat="1" applyFont="1" applyFill="1" applyBorder="1" applyAlignment="1" applyProtection="1">
      <alignment wrapText="1"/>
    </xf>
    <xf numFmtId="0" fontId="0" fillId="0" borderId="30" xfId="0" applyBorder="1" applyAlignment="1" applyProtection="1">
      <alignment vertical="top" wrapText="1"/>
    </xf>
    <xf numFmtId="3" fontId="5" fillId="0" borderId="50" xfId="0" applyNumberFormat="1" applyFont="1" applyBorder="1" applyAlignment="1" applyProtection="1">
      <alignment horizontal="center" vertical="center" wrapText="1"/>
    </xf>
    <xf numFmtId="3" fontId="5" fillId="0" borderId="51" xfId="0" applyNumberFormat="1" applyFont="1" applyBorder="1" applyAlignment="1" applyProtection="1">
      <alignment horizontal="center" vertical="center" wrapText="1"/>
    </xf>
    <xf numFmtId="3" fontId="5" fillId="0" borderId="52" xfId="0" applyNumberFormat="1" applyFont="1" applyBorder="1" applyAlignment="1" applyProtection="1">
      <alignment horizontal="center" vertical="center" wrapText="1"/>
    </xf>
    <xf numFmtId="3" fontId="16" fillId="0" borderId="52" xfId="0" applyNumberFormat="1" applyFont="1" applyBorder="1" applyAlignment="1" applyProtection="1">
      <alignment horizontal="center" vertical="center" wrapText="1"/>
    </xf>
    <xf numFmtId="3" fontId="16" fillId="0" borderId="62" xfId="0" applyNumberFormat="1" applyFont="1" applyBorder="1" applyAlignment="1" applyProtection="1">
      <alignment horizontal="center" vertical="center" wrapText="1"/>
    </xf>
    <xf numFmtId="3" fontId="0" fillId="0" borderId="29" xfId="0" applyNumberFormat="1" applyBorder="1" applyAlignment="1" applyProtection="1">
      <alignment vertical="center" wrapText="1"/>
    </xf>
    <xf numFmtId="3" fontId="0" fillId="0" borderId="27" xfId="0" applyNumberFormat="1" applyBorder="1" applyAlignment="1" applyProtection="1">
      <alignment vertical="center" wrapText="1"/>
    </xf>
    <xf numFmtId="3" fontId="12" fillId="0" borderId="2" xfId="0" applyNumberFormat="1" applyFont="1" applyBorder="1" applyAlignment="1" applyProtection="1">
      <alignment vertical="center" wrapText="1"/>
    </xf>
    <xf numFmtId="3" fontId="12" fillId="0" borderId="28" xfId="0" applyNumberFormat="1" applyFont="1" applyBorder="1" applyAlignment="1" applyProtection="1">
      <alignment vertical="center" wrapText="1"/>
    </xf>
    <xf numFmtId="3" fontId="0" fillId="0" borderId="47" xfId="0" applyNumberFormat="1" applyBorder="1" applyAlignment="1" applyProtection="1">
      <alignment vertical="center" wrapText="1"/>
    </xf>
    <xf numFmtId="3" fontId="12" fillId="0" borderId="48" xfId="0" applyNumberFormat="1" applyFont="1" applyBorder="1" applyAlignment="1" applyProtection="1">
      <alignment vertical="center" wrapText="1"/>
    </xf>
    <xf numFmtId="3" fontId="12" fillId="0" borderId="49" xfId="0" applyNumberFormat="1" applyFont="1" applyBorder="1" applyAlignment="1" applyProtection="1">
      <alignment vertical="center" wrapText="1"/>
    </xf>
    <xf numFmtId="0" fontId="0" fillId="0" borderId="0" xfId="0" applyAlignment="1" applyProtection="1">
      <alignment vertical="center"/>
    </xf>
    <xf numFmtId="0" fontId="0" fillId="0" borderId="43" xfId="0" applyBorder="1" applyAlignment="1" applyProtection="1">
      <alignment horizontal="center" vertical="center" wrapText="1"/>
    </xf>
    <xf numFmtId="171" fontId="2" fillId="0" borderId="50" xfId="1" applyNumberFormat="1" applyFont="1" applyFill="1" applyBorder="1" applyAlignment="1" applyProtection="1">
      <alignment vertical="top" wrapText="1"/>
    </xf>
    <xf numFmtId="171" fontId="2" fillId="0" borderId="51" xfId="1" applyNumberFormat="1" applyFont="1" applyFill="1" applyBorder="1" applyAlignment="1" applyProtection="1">
      <alignment vertical="top" wrapText="1"/>
    </xf>
    <xf numFmtId="171" fontId="12" fillId="0" borderId="52" xfId="1" applyNumberFormat="1" applyFont="1" applyFill="1" applyBorder="1" applyAlignment="1" applyProtection="1">
      <alignment vertical="top" wrapText="1"/>
    </xf>
    <xf numFmtId="171" fontId="2" fillId="0" borderId="53" xfId="1" applyNumberFormat="1" applyFont="1" applyFill="1" applyBorder="1" applyAlignment="1" applyProtection="1">
      <alignment vertical="top" wrapText="1"/>
    </xf>
    <xf numFmtId="4" fontId="2" fillId="0" borderId="63" xfId="2" applyNumberFormat="1" applyFill="1" applyBorder="1" applyAlignment="1" applyProtection="1">
      <alignment horizontal="left" wrapText="1"/>
    </xf>
    <xf numFmtId="4" fontId="2" fillId="0" borderId="64" xfId="2" applyNumberFormat="1" applyFill="1" applyBorder="1" applyAlignment="1" applyProtection="1">
      <alignment horizontal="left" wrapText="1"/>
    </xf>
    <xf numFmtId="0" fontId="11" fillId="0" borderId="27" xfId="2" applyFont="1" applyFill="1" applyBorder="1" applyAlignment="1" applyProtection="1">
      <alignment vertical="center" wrapText="1"/>
    </xf>
    <xf numFmtId="0" fontId="12" fillId="0" borderId="2" xfId="2" applyFont="1" applyFill="1" applyBorder="1" applyAlignment="1" applyProtection="1">
      <alignment vertical="center" wrapText="1"/>
    </xf>
    <xf numFmtId="0" fontId="12" fillId="0" borderId="67" xfId="2" applyFont="1" applyFill="1" applyBorder="1" applyAlignment="1" applyProtection="1">
      <alignment vertical="center" wrapText="1"/>
    </xf>
    <xf numFmtId="0" fontId="11" fillId="0" borderId="47" xfId="2" applyFont="1" applyFill="1" applyBorder="1" applyAlignment="1" applyProtection="1">
      <alignment vertical="center" wrapText="1"/>
    </xf>
    <xf numFmtId="0" fontId="12" fillId="0" borderId="48" xfId="2" applyFont="1" applyFill="1" applyBorder="1" applyAlignment="1" applyProtection="1">
      <alignment vertical="center" wrapText="1"/>
    </xf>
    <xf numFmtId="0" fontId="12" fillId="0" borderId="69" xfId="2" applyFont="1" applyFill="1" applyBorder="1" applyAlignment="1" applyProtection="1">
      <alignment vertical="center" wrapText="1"/>
    </xf>
    <xf numFmtId="0" fontId="2" fillId="0" borderId="47" xfId="2" applyFill="1" applyBorder="1" applyAlignment="1" applyProtection="1">
      <alignment vertical="center" wrapText="1"/>
    </xf>
    <xf numFmtId="0" fontId="0" fillId="0" borderId="77" xfId="0" applyBorder="1" applyAlignment="1" applyProtection="1">
      <alignment horizontal="left" vertical="top"/>
    </xf>
    <xf numFmtId="0" fontId="0" fillId="0" borderId="0" xfId="0" applyAlignment="1" applyProtection="1">
      <alignment wrapText="1"/>
    </xf>
    <xf numFmtId="0" fontId="2" fillId="5" borderId="0" xfId="2" applyFill="1" applyBorder="1" applyAlignment="1" applyProtection="1">
      <alignment vertical="center" wrapText="1"/>
    </xf>
    <xf numFmtId="0" fontId="0" fillId="0" borderId="0" xfId="0" applyBorder="1" applyAlignment="1" applyProtection="1">
      <alignment wrapText="1"/>
    </xf>
    <xf numFmtId="0" fontId="5" fillId="0" borderId="0" xfId="0" applyFont="1" applyAlignment="1" applyProtection="1">
      <alignment wrapText="1"/>
    </xf>
    <xf numFmtId="0" fontId="5" fillId="0" borderId="0" xfId="0" applyFont="1" applyAlignment="1" applyProtection="1"/>
    <xf numFmtId="0" fontId="20" fillId="0" borderId="0" xfId="0" applyFont="1" applyProtection="1"/>
    <xf numFmtId="0" fontId="0" fillId="0" borderId="0" xfId="0" applyFill="1" applyProtection="1"/>
    <xf numFmtId="0" fontId="17" fillId="0" borderId="0" xfId="0" applyFont="1" applyProtection="1"/>
    <xf numFmtId="3" fontId="2" fillId="0" borderId="25" xfId="1" applyNumberFormat="1" applyFont="1" applyFill="1" applyBorder="1" applyAlignment="1" applyProtection="1"/>
    <xf numFmtId="3" fontId="2" fillId="0" borderId="18" xfId="1" applyNumberFormat="1" applyFont="1" applyFill="1" applyBorder="1" applyAlignment="1" applyProtection="1"/>
    <xf numFmtId="3" fontId="14" fillId="0" borderId="27" xfId="1" applyNumberFormat="1" applyFont="1" applyFill="1" applyBorder="1" applyAlignment="1" applyProtection="1"/>
    <xf numFmtId="3" fontId="12" fillId="0" borderId="2" xfId="1" applyNumberFormat="1" applyFont="1" applyFill="1" applyBorder="1" applyAlignment="1" applyProtection="1"/>
    <xf numFmtId="3" fontId="12" fillId="0" borderId="28" xfId="1" applyNumberFormat="1" applyFont="1" applyFill="1" applyBorder="1" applyAlignment="1" applyProtection="1"/>
    <xf numFmtId="3" fontId="11" fillId="0" borderId="29" xfId="1" applyNumberFormat="1" applyFont="1" applyFill="1" applyBorder="1" applyAlignment="1" applyProtection="1"/>
    <xf numFmtId="169" fontId="15" fillId="0" borderId="34" xfId="2" applyNumberFormat="1" applyFont="1" applyFill="1" applyBorder="1" applyAlignment="1" applyProtection="1">
      <alignment horizontal="right" vertical="top"/>
    </xf>
    <xf numFmtId="169" fontId="15" fillId="0" borderId="35" xfId="2" applyNumberFormat="1" applyFont="1" applyFill="1" applyBorder="1" applyAlignment="1" applyProtection="1">
      <alignment horizontal="right" vertical="top"/>
    </xf>
    <xf numFmtId="169" fontId="15" fillId="0" borderId="36" xfId="2" applyNumberFormat="1" applyFont="1" applyFill="1" applyBorder="1" applyAlignment="1" applyProtection="1">
      <alignment horizontal="right" vertical="top"/>
    </xf>
    <xf numFmtId="169" fontId="16" fillId="0" borderId="36" xfId="2" applyNumberFormat="1" applyFont="1" applyFill="1" applyBorder="1" applyAlignment="1" applyProtection="1">
      <alignment horizontal="right" vertical="top"/>
    </xf>
    <xf numFmtId="169" fontId="16" fillId="0" borderId="37" xfId="2" applyNumberFormat="1" applyFont="1" applyFill="1" applyBorder="1" applyAlignment="1" applyProtection="1">
      <alignment horizontal="right" vertical="top"/>
    </xf>
    <xf numFmtId="4" fontId="2" fillId="4" borderId="32" xfId="2" applyNumberFormat="1" applyFill="1" applyBorder="1" applyAlignment="1" applyProtection="1">
      <alignment horizontal="left" wrapText="1"/>
    </xf>
    <xf numFmtId="4" fontId="2" fillId="4" borderId="33" xfId="2" applyNumberFormat="1" applyFill="1" applyBorder="1" applyAlignment="1" applyProtection="1">
      <alignment horizontal="left" wrapText="1"/>
    </xf>
    <xf numFmtId="0" fontId="5" fillId="0" borderId="29" xfId="0" applyFont="1" applyBorder="1" applyAlignment="1" applyProtection="1">
      <alignment vertical="top" wrapText="1"/>
    </xf>
    <xf numFmtId="1" fontId="15" fillId="0" borderId="50" xfId="3" applyNumberFormat="1" applyFont="1" applyFill="1" applyBorder="1" applyAlignment="1" applyProtection="1">
      <alignment horizontal="center" vertical="center" wrapText="1"/>
    </xf>
    <xf numFmtId="1" fontId="15" fillId="3" borderId="50" xfId="3" applyNumberFormat="1" applyFont="1" applyBorder="1" applyAlignment="1" applyProtection="1">
      <alignment horizontal="center" vertical="center" wrapText="1"/>
    </xf>
    <xf numFmtId="1" fontId="15" fillId="0" borderId="44" xfId="3" applyNumberFormat="1" applyFont="1" applyFill="1" applyBorder="1" applyAlignment="1" applyProtection="1">
      <alignment horizontal="center" vertical="center" wrapText="1"/>
    </xf>
    <xf numFmtId="1" fontId="15" fillId="3" borderId="44" xfId="3" applyNumberFormat="1" applyFont="1" applyBorder="1" applyAlignment="1" applyProtection="1">
      <alignment horizontal="center" vertical="center" wrapText="1"/>
    </xf>
    <xf numFmtId="1" fontId="16" fillId="3" borderId="9" xfId="3" applyNumberFormat="1" applyFont="1" applyBorder="1" applyAlignment="1" applyProtection="1">
      <alignment horizontal="center" vertical="center" wrapText="1"/>
    </xf>
    <xf numFmtId="1" fontId="15" fillId="3" borderId="83" xfId="3" applyNumberFormat="1" applyFont="1" applyBorder="1" applyAlignment="1" applyProtection="1">
      <alignment horizontal="center" vertical="center" wrapText="1"/>
    </xf>
    <xf numFmtId="1" fontId="2" fillId="0" borderId="29" xfId="2" applyNumberFormat="1" applyFill="1" applyBorder="1" applyAlignment="1" applyProtection="1">
      <alignment wrapText="1"/>
    </xf>
    <xf numFmtId="1" fontId="11" fillId="0" borderId="27" xfId="2" applyNumberFormat="1" applyFont="1" applyFill="1" applyBorder="1" applyAlignment="1" applyProtection="1">
      <alignment wrapText="1"/>
    </xf>
    <xf numFmtId="1" fontId="12" fillId="0" borderId="2" xfId="2" applyNumberFormat="1" applyFont="1" applyFill="1" applyBorder="1" applyAlignment="1" applyProtection="1">
      <alignment wrapText="1"/>
    </xf>
    <xf numFmtId="1" fontId="2" fillId="0" borderId="67" xfId="2" applyNumberFormat="1" applyFill="1" applyBorder="1" applyAlignment="1" applyProtection="1">
      <alignment wrapText="1"/>
    </xf>
    <xf numFmtId="0" fontId="0" fillId="0" borderId="70" xfId="0" applyBorder="1" applyAlignment="1" applyProtection="1">
      <alignment horizontal="center" vertical="center" wrapText="1"/>
    </xf>
    <xf numFmtId="171" fontId="2" fillId="0" borderId="50" xfId="1" applyNumberFormat="1" applyFont="1" applyFill="1" applyBorder="1" applyAlignment="1" applyProtection="1">
      <alignment vertical="center" wrapText="1"/>
    </xf>
    <xf numFmtId="171" fontId="11" fillId="0" borderId="44" xfId="1" applyNumberFormat="1" applyFont="1" applyFill="1" applyBorder="1" applyAlignment="1" applyProtection="1">
      <alignment vertical="center" wrapText="1"/>
    </xf>
    <xf numFmtId="171" fontId="12" fillId="0" borderId="9" xfId="1" applyNumberFormat="1" applyFont="1" applyFill="1" applyBorder="1" applyAlignment="1" applyProtection="1">
      <alignment vertical="center" wrapText="1"/>
    </xf>
    <xf numFmtId="171" fontId="2" fillId="0" borderId="83" xfId="1" applyNumberFormat="1" applyFont="1" applyFill="1" applyBorder="1" applyAlignment="1" applyProtection="1">
      <alignment vertical="center" wrapText="1"/>
    </xf>
    <xf numFmtId="4" fontId="2" fillId="4" borderId="63" xfId="2" applyNumberFormat="1" applyFill="1" applyBorder="1" applyAlignment="1" applyProtection="1">
      <alignment horizontal="left" wrapText="1"/>
    </xf>
    <xf numFmtId="0" fontId="2" fillId="0" borderId="2" xfId="2" applyFill="1" applyBorder="1" applyAlignment="1" applyProtection="1">
      <alignment vertical="center" wrapText="1"/>
    </xf>
    <xf numFmtId="0" fontId="2" fillId="0" borderId="67" xfId="2" applyFill="1" applyBorder="1" applyAlignment="1" applyProtection="1">
      <alignment vertical="center" wrapText="1"/>
    </xf>
    <xf numFmtId="0" fontId="2" fillId="0" borderId="48" xfId="2" applyFill="1" applyBorder="1" applyAlignment="1" applyProtection="1">
      <alignment vertical="center" wrapText="1"/>
    </xf>
    <xf numFmtId="0" fontId="2" fillId="0" borderId="69" xfId="2" applyFill="1" applyBorder="1" applyAlignment="1" applyProtection="1">
      <alignment vertical="center" wrapText="1"/>
    </xf>
    <xf numFmtId="0" fontId="2" fillId="4" borderId="71" xfId="2" applyFill="1" applyBorder="1" applyAlignment="1" applyProtection="1">
      <alignment horizontal="left" vertical="center" wrapText="1"/>
    </xf>
    <xf numFmtId="0" fontId="2" fillId="4" borderId="72" xfId="2" applyFill="1" applyBorder="1" applyAlignment="1" applyProtection="1">
      <alignment horizontal="left" vertical="center" wrapText="1"/>
    </xf>
    <xf numFmtId="0" fontId="20" fillId="0" borderId="0" xfId="0" applyFont="1" applyBorder="1" applyAlignment="1" applyProtection="1">
      <alignment horizontal="left" vertical="center" wrapText="1"/>
    </xf>
    <xf numFmtId="0" fontId="5" fillId="0" borderId="0" xfId="0" applyFont="1" applyBorder="1" applyAlignment="1" applyProtection="1">
      <alignment horizontal="right" vertical="center" wrapText="1"/>
    </xf>
    <xf numFmtId="0" fontId="2" fillId="0" borderId="0" xfId="2" applyFill="1" applyBorder="1" applyAlignment="1" applyProtection="1">
      <alignment wrapText="1"/>
    </xf>
    <xf numFmtId="0" fontId="15" fillId="0" borderId="0" xfId="0" applyFont="1" applyBorder="1" applyAlignment="1" applyProtection="1">
      <alignment horizontal="right" vertical="center" wrapText="1"/>
    </xf>
    <xf numFmtId="0" fontId="11" fillId="0" borderId="0" xfId="2" applyFont="1" applyFill="1" applyBorder="1" applyAlignment="1" applyProtection="1">
      <alignment wrapText="1"/>
    </xf>
    <xf numFmtId="0" fontId="11" fillId="0" borderId="0" xfId="0" applyFont="1" applyBorder="1" applyAlignment="1" applyProtection="1">
      <alignment wrapText="1"/>
    </xf>
    <xf numFmtId="0" fontId="15" fillId="0" borderId="0" xfId="0" applyFont="1" applyAlignment="1" applyProtection="1">
      <alignment wrapText="1"/>
    </xf>
    <xf numFmtId="0" fontId="11" fillId="0" borderId="0" xfId="0" applyFont="1" applyAlignment="1" applyProtection="1">
      <alignment wrapText="1"/>
    </xf>
    <xf numFmtId="0" fontId="22" fillId="0" borderId="0" xfId="0" applyFont="1" applyProtection="1"/>
    <xf numFmtId="171" fontId="15" fillId="0" borderId="50" xfId="3" applyNumberFormat="1" applyFont="1" applyFill="1" applyBorder="1" applyAlignment="1" applyProtection="1">
      <alignment wrapText="1"/>
    </xf>
    <xf numFmtId="0" fontId="2" fillId="4" borderId="72" xfId="2" applyFill="1" applyBorder="1" applyAlignment="1" applyProtection="1">
      <alignment horizontal="left" vertical="top" wrapText="1"/>
    </xf>
    <xf numFmtId="0" fontId="20" fillId="0" borderId="0" xfId="0" applyFont="1" applyAlignment="1" applyProtection="1"/>
    <xf numFmtId="0" fontId="11" fillId="0" borderId="0" xfId="0" applyFont="1" applyProtection="1"/>
    <xf numFmtId="3" fontId="2" fillId="0" borderId="25" xfId="1" applyNumberFormat="1" applyFont="1" applyFill="1" applyBorder="1" applyAlignment="1" applyProtection="1">
      <alignment horizontal="right"/>
    </xf>
    <xf numFmtId="3" fontId="2" fillId="0" borderId="18" xfId="1" applyNumberFormat="1" applyFont="1" applyFill="1" applyBorder="1" applyAlignment="1" applyProtection="1">
      <alignment horizontal="right"/>
    </xf>
    <xf numFmtId="3" fontId="14" fillId="0" borderId="27" xfId="1" applyNumberFormat="1" applyFont="1" applyFill="1" applyBorder="1" applyAlignment="1" applyProtection="1">
      <alignment horizontal="right"/>
    </xf>
    <xf numFmtId="3" fontId="12" fillId="0" borderId="2" xfId="1" applyNumberFormat="1" applyFont="1" applyFill="1" applyBorder="1" applyAlignment="1" applyProtection="1">
      <alignment horizontal="right"/>
    </xf>
    <xf numFmtId="3" fontId="12" fillId="0" borderId="28" xfId="1" applyNumberFormat="1" applyFont="1" applyFill="1" applyBorder="1" applyAlignment="1" applyProtection="1">
      <alignment horizontal="right"/>
    </xf>
    <xf numFmtId="3" fontId="11" fillId="0" borderId="29" xfId="1" applyNumberFormat="1" applyFont="1" applyFill="1" applyBorder="1" applyAlignment="1" applyProtection="1">
      <alignment horizontal="right"/>
    </xf>
    <xf numFmtId="1" fontId="15" fillId="0" borderId="51" xfId="3" applyNumberFormat="1" applyFont="1" applyFill="1" applyBorder="1" applyAlignment="1" applyProtection="1">
      <alignment horizontal="center" vertical="center" wrapText="1"/>
    </xf>
    <xf numFmtId="1" fontId="16" fillId="3" borderId="83" xfId="3" applyNumberFormat="1" applyFont="1" applyBorder="1" applyAlignment="1" applyProtection="1">
      <alignment horizontal="center" vertical="center" wrapText="1"/>
    </xf>
    <xf numFmtId="1" fontId="12" fillId="0" borderId="67" xfId="2" applyNumberFormat="1" applyFont="1" applyFill="1" applyBorder="1" applyAlignment="1" applyProtection="1">
      <alignment wrapText="1"/>
    </xf>
    <xf numFmtId="171" fontId="12" fillId="0" borderId="83" xfId="1" applyNumberFormat="1" applyFont="1" applyFill="1" applyBorder="1" applyAlignment="1" applyProtection="1">
      <alignment vertical="center" wrapText="1"/>
    </xf>
    <xf numFmtId="172" fontId="12" fillId="0" borderId="67" xfId="2" applyNumberFormat="1" applyFont="1" applyFill="1" applyBorder="1" applyAlignment="1" applyProtection="1">
      <alignment vertical="center" wrapText="1"/>
    </xf>
    <xf numFmtId="0" fontId="20" fillId="0" borderId="0" xfId="0" applyFont="1" applyAlignment="1" applyProtection="1">
      <alignment wrapText="1"/>
    </xf>
    <xf numFmtId="3" fontId="12" fillId="0" borderId="2" xfId="2" applyNumberFormat="1" applyFont="1" applyFill="1" applyBorder="1" applyAlignment="1" applyProtection="1">
      <alignment horizontal="right"/>
    </xf>
    <xf numFmtId="3" fontId="12" fillId="0" borderId="28" xfId="2" applyNumberFormat="1" applyFont="1" applyFill="1" applyBorder="1" applyAlignment="1" applyProtection="1">
      <alignment horizontal="right"/>
    </xf>
    <xf numFmtId="3" fontId="11" fillId="0" borderId="29" xfId="2" applyNumberFormat="1" applyFont="1" applyFill="1" applyBorder="1" applyAlignment="1" applyProtection="1">
      <alignment horizontal="right"/>
    </xf>
    <xf numFmtId="171" fontId="12" fillId="4" borderId="52" xfId="1" applyNumberFormat="1" applyFont="1" applyFill="1" applyBorder="1" applyAlignment="1" applyProtection="1">
      <alignment vertical="center" wrapText="1"/>
    </xf>
    <xf numFmtId="171" fontId="2" fillId="4" borderId="53" xfId="1" applyNumberFormat="1" applyFont="1" applyFill="1" applyBorder="1" applyAlignment="1" applyProtection="1">
      <alignment vertical="center" wrapText="1"/>
    </xf>
    <xf numFmtId="0" fontId="2" fillId="0" borderId="47" xfId="1" applyNumberFormat="1" applyFont="1" applyFill="1" applyBorder="1" applyAlignment="1" applyProtection="1">
      <alignment vertical="center" wrapText="1"/>
    </xf>
    <xf numFmtId="0" fontId="15" fillId="0" borderId="0" xfId="0" applyFont="1" applyAlignment="1" applyProtection="1"/>
    <xf numFmtId="0" fontId="0" fillId="5" borderId="0" xfId="0" applyFill="1" applyBorder="1" applyProtection="1"/>
    <xf numFmtId="170" fontId="15" fillId="3" borderId="50" xfId="1" applyNumberFormat="1" applyFont="1" applyFill="1" applyBorder="1" applyAlignment="1" applyProtection="1">
      <alignment wrapText="1"/>
    </xf>
    <xf numFmtId="170" fontId="15" fillId="3" borderId="55" xfId="1" applyNumberFormat="1" applyFont="1" applyFill="1" applyBorder="1" applyAlignment="1" applyProtection="1">
      <alignment wrapText="1"/>
    </xf>
    <xf numFmtId="170" fontId="15" fillId="3" borderId="56" xfId="1" applyNumberFormat="1" applyFont="1" applyFill="1" applyBorder="1" applyAlignment="1" applyProtection="1">
      <alignment wrapText="1"/>
    </xf>
    <xf numFmtId="170" fontId="16" fillId="3" borderId="50" xfId="1" applyNumberFormat="1" applyFont="1" applyFill="1" applyBorder="1" applyAlignment="1" applyProtection="1">
      <alignment wrapText="1"/>
    </xf>
    <xf numFmtId="170" fontId="16" fillId="3" borderId="57" xfId="1" applyNumberFormat="1" applyFont="1" applyFill="1" applyBorder="1" applyAlignment="1" applyProtection="1">
      <alignment wrapText="1"/>
    </xf>
    <xf numFmtId="170" fontId="2" fillId="0" borderId="29" xfId="1" applyNumberFormat="1" applyFont="1" applyFill="1" applyBorder="1" applyAlignment="1" applyProtection="1">
      <alignment wrapText="1"/>
    </xf>
    <xf numFmtId="170" fontId="11" fillId="0" borderId="58" xfId="1" applyNumberFormat="1" applyFont="1" applyFill="1" applyBorder="1" applyAlignment="1" applyProtection="1">
      <alignment wrapText="1"/>
    </xf>
    <xf numFmtId="0" fontId="5" fillId="0" borderId="43" xfId="0" applyFont="1" applyFill="1" applyBorder="1" applyAlignment="1" applyProtection="1">
      <alignment vertical="top" wrapText="1"/>
    </xf>
    <xf numFmtId="0" fontId="0" fillId="0" borderId="43" xfId="0" applyFill="1" applyBorder="1" applyAlignment="1" applyProtection="1">
      <alignment vertical="center" wrapText="1"/>
    </xf>
    <xf numFmtId="0" fontId="0" fillId="0" borderId="44" xfId="0" applyFill="1" applyBorder="1" applyAlignment="1" applyProtection="1">
      <alignment vertical="center" wrapText="1"/>
    </xf>
    <xf numFmtId="0" fontId="12" fillId="0" borderId="9" xfId="0" applyFont="1" applyFill="1" applyBorder="1" applyAlignment="1" applyProtection="1">
      <alignment vertical="center" wrapText="1"/>
    </xf>
    <xf numFmtId="0" fontId="12" fillId="0" borderId="45" xfId="0" applyFont="1" applyFill="1" applyBorder="1" applyAlignment="1" applyProtection="1">
      <alignment vertical="center" wrapText="1"/>
    </xf>
    <xf numFmtId="0" fontId="0" fillId="0" borderId="29" xfId="0" applyFill="1" applyBorder="1" applyAlignment="1" applyProtection="1">
      <alignment vertical="top" wrapText="1"/>
    </xf>
    <xf numFmtId="0" fontId="0" fillId="0" borderId="29" xfId="0" applyFill="1" applyBorder="1" applyAlignment="1" applyProtection="1">
      <alignment vertical="center" wrapText="1"/>
    </xf>
    <xf numFmtId="0" fontId="0" fillId="0" borderId="47" xfId="0" applyFill="1" applyBorder="1" applyAlignment="1" applyProtection="1">
      <alignment vertical="center" wrapText="1"/>
    </xf>
    <xf numFmtId="0" fontId="12" fillId="0" borderId="48" xfId="0" applyFont="1" applyFill="1" applyBorder="1" applyAlignment="1" applyProtection="1">
      <alignment vertical="center" wrapText="1"/>
    </xf>
    <xf numFmtId="0" fontId="12" fillId="0" borderId="49" xfId="0" applyFont="1" applyFill="1" applyBorder="1" applyAlignment="1" applyProtection="1">
      <alignment vertical="center" wrapText="1"/>
    </xf>
    <xf numFmtId="0" fontId="0" fillId="0" borderId="46" xfId="0" applyFill="1" applyBorder="1" applyAlignment="1" applyProtection="1">
      <alignment vertical="top" wrapText="1"/>
    </xf>
    <xf numFmtId="0" fontId="0" fillId="0" borderId="82" xfId="0" applyFill="1" applyBorder="1" applyAlignment="1" applyProtection="1">
      <alignment vertical="top" wrapText="1"/>
    </xf>
    <xf numFmtId="0" fontId="12" fillId="0" borderId="48" xfId="0" applyFont="1" applyFill="1" applyBorder="1" applyAlignment="1" applyProtection="1">
      <alignment vertical="top" wrapText="1"/>
    </xf>
    <xf numFmtId="0" fontId="12" fillId="0" borderId="69" xfId="0" applyFont="1" applyFill="1" applyBorder="1" applyAlignment="1" applyProtection="1">
      <alignment vertical="top" wrapText="1"/>
    </xf>
    <xf numFmtId="0" fontId="0" fillId="0" borderId="60" xfId="0" applyFill="1" applyBorder="1" applyAlignment="1" applyProtection="1">
      <alignment vertical="top" wrapText="1"/>
    </xf>
    <xf numFmtId="0" fontId="0" fillId="0" borderId="30" xfId="0" applyFill="1" applyBorder="1" applyAlignment="1" applyProtection="1">
      <alignment vertical="top" wrapText="1"/>
    </xf>
    <xf numFmtId="0" fontId="5" fillId="5" borderId="43" xfId="0" applyFont="1" applyFill="1" applyBorder="1" applyAlignment="1" applyProtection="1">
      <alignment vertical="top" wrapText="1"/>
    </xf>
    <xf numFmtId="0" fontId="0" fillId="5" borderId="50" xfId="0" applyFill="1" applyBorder="1" applyAlignment="1" applyProtection="1">
      <alignment horizontal="center" vertical="center" wrapText="1"/>
    </xf>
    <xf numFmtId="171" fontId="12" fillId="5" borderId="52" xfId="1" applyNumberFormat="1" applyFont="1" applyFill="1" applyBorder="1" applyAlignment="1" applyProtection="1">
      <alignment vertical="center" wrapText="1"/>
    </xf>
    <xf numFmtId="171" fontId="2" fillId="5" borderId="53" xfId="1" applyNumberFormat="1" applyFont="1" applyFill="1" applyBorder="1" applyAlignment="1" applyProtection="1">
      <alignment vertical="center" wrapText="1"/>
    </xf>
    <xf numFmtId="0" fontId="0" fillId="5" borderId="43" xfId="0" applyFill="1" applyBorder="1" applyAlignment="1" applyProtection="1">
      <alignment vertical="top" wrapText="1"/>
    </xf>
    <xf numFmtId="4" fontId="2" fillId="5" borderId="32" xfId="2" applyNumberFormat="1" applyFill="1" applyBorder="1" applyAlignment="1" applyProtection="1">
      <alignment horizontal="left" wrapText="1"/>
    </xf>
    <xf numFmtId="4" fontId="2" fillId="5" borderId="33" xfId="2" applyNumberFormat="1" applyFill="1" applyBorder="1" applyAlignment="1" applyProtection="1">
      <alignment horizontal="left" wrapText="1"/>
    </xf>
    <xf numFmtId="0" fontId="18" fillId="0" borderId="0" xfId="0" applyFont="1" applyAlignment="1" applyProtection="1"/>
    <xf numFmtId="170" fontId="15" fillId="0" borderId="50" xfId="3" applyNumberFormat="1" applyFont="1" applyFill="1" applyBorder="1" applyAlignment="1" applyProtection="1">
      <alignment wrapText="1"/>
    </xf>
    <xf numFmtId="170" fontId="15" fillId="0" borderId="55" xfId="3" applyNumberFormat="1" applyFont="1" applyFill="1" applyBorder="1" applyAlignment="1" applyProtection="1">
      <alignment wrapText="1"/>
    </xf>
    <xf numFmtId="170" fontId="15" fillId="0" borderId="56" xfId="3" applyNumberFormat="1" applyFont="1" applyFill="1" applyBorder="1" applyAlignment="1" applyProtection="1">
      <alignment wrapText="1"/>
    </xf>
    <xf numFmtId="170" fontId="16" fillId="0" borderId="50" xfId="3" applyNumberFormat="1" applyFont="1" applyFill="1" applyBorder="1" applyAlignment="1" applyProtection="1">
      <alignment wrapText="1"/>
    </xf>
    <xf numFmtId="170" fontId="16" fillId="0" borderId="57" xfId="3" applyNumberFormat="1" applyFont="1" applyFill="1" applyBorder="1" applyAlignment="1" applyProtection="1">
      <alignment wrapText="1"/>
    </xf>
    <xf numFmtId="4" fontId="21" fillId="0" borderId="29" xfId="2" applyNumberFormat="1" applyFont="1" applyFill="1" applyBorder="1" applyAlignment="1" applyProtection="1">
      <alignment wrapText="1"/>
    </xf>
    <xf numFmtId="0" fontId="5" fillId="0" borderId="50" xfId="0" applyFont="1" applyFill="1" applyBorder="1" applyAlignment="1" applyProtection="1">
      <alignment horizontal="center" vertical="center" wrapText="1"/>
    </xf>
    <xf numFmtId="0" fontId="5" fillId="0" borderId="51" xfId="0" applyFont="1" applyFill="1" applyBorder="1" applyAlignment="1" applyProtection="1">
      <alignment horizontal="center" vertical="center" wrapText="1"/>
    </xf>
    <xf numFmtId="0" fontId="5" fillId="0" borderId="52" xfId="0" applyFont="1" applyFill="1" applyBorder="1" applyAlignment="1" applyProtection="1">
      <alignment horizontal="center" vertical="center" wrapText="1"/>
    </xf>
    <xf numFmtId="0" fontId="16" fillId="0" borderId="52" xfId="0" applyFont="1" applyFill="1" applyBorder="1" applyAlignment="1" applyProtection="1">
      <alignment horizontal="center" vertical="center" wrapText="1"/>
    </xf>
    <xf numFmtId="0" fontId="16" fillId="0" borderId="62" xfId="0" applyFont="1" applyFill="1" applyBorder="1" applyAlignment="1" applyProtection="1">
      <alignment horizontal="center" vertical="center" wrapText="1"/>
    </xf>
    <xf numFmtId="0" fontId="0" fillId="0" borderId="27" xfId="0" applyFill="1" applyBorder="1" applyAlignment="1" applyProtection="1">
      <alignment vertical="center" wrapText="1"/>
    </xf>
    <xf numFmtId="0" fontId="12" fillId="0" borderId="2" xfId="0" applyFont="1" applyFill="1" applyBorder="1" applyAlignment="1" applyProtection="1">
      <alignment vertical="center" wrapText="1"/>
    </xf>
    <xf numFmtId="0" fontId="12" fillId="0" borderId="28" xfId="0" applyFont="1" applyFill="1" applyBorder="1" applyAlignment="1" applyProtection="1">
      <alignment vertical="center" wrapText="1"/>
    </xf>
    <xf numFmtId="4" fontId="2" fillId="4" borderId="78" xfId="2" applyNumberFormat="1" applyFill="1" applyBorder="1" applyAlignment="1" applyProtection="1">
      <alignment horizontal="left" vertical="top" wrapText="1"/>
    </xf>
    <xf numFmtId="4" fontId="2" fillId="4" borderId="64" xfId="2" applyNumberFormat="1" applyFill="1" applyBorder="1" applyAlignment="1" applyProtection="1">
      <alignment horizontal="left" wrapText="1"/>
    </xf>
    <xf numFmtId="0" fontId="2" fillId="0" borderId="81" xfId="2" applyFill="1" applyBorder="1" applyAlignment="1" applyProtection="1">
      <alignment vertical="center" wrapText="1"/>
    </xf>
    <xf numFmtId="0" fontId="0" fillId="0" borderId="9" xfId="0" applyFill="1" applyBorder="1" applyAlignment="1" applyProtection="1">
      <alignment vertical="center" wrapText="1"/>
    </xf>
    <xf numFmtId="0" fontId="0" fillId="0" borderId="48" xfId="0" applyFill="1" applyBorder="1" applyAlignment="1" applyProtection="1">
      <alignment vertical="top" wrapText="1"/>
      <protection locked="0"/>
    </xf>
    <xf numFmtId="1" fontId="11" fillId="0" borderId="2" xfId="2" applyNumberFormat="1" applyFont="1" applyFill="1" applyBorder="1" applyAlignment="1" applyProtection="1">
      <alignment wrapText="1"/>
      <protection locked="0"/>
    </xf>
    <xf numFmtId="171" fontId="11" fillId="0" borderId="9" xfId="1" applyNumberFormat="1" applyFont="1" applyFill="1" applyBorder="1" applyAlignment="1" applyProtection="1">
      <alignment vertical="center" wrapText="1"/>
      <protection locked="0"/>
    </xf>
    <xf numFmtId="171" fontId="15" fillId="0" borderId="55" xfId="3" applyNumberFormat="1" applyFont="1" applyFill="1" applyBorder="1" applyAlignment="1" applyProtection="1">
      <alignment wrapText="1"/>
    </xf>
    <xf numFmtId="171" fontId="15" fillId="3" borderId="52" xfId="3" applyNumberFormat="1" applyFont="1" applyBorder="1" applyAlignment="1" applyProtection="1">
      <alignment wrapText="1"/>
      <protection locked="0"/>
    </xf>
    <xf numFmtId="171" fontId="16" fillId="3" borderId="52" xfId="3" applyNumberFormat="1" applyFont="1" applyBorder="1" applyAlignment="1" applyProtection="1">
      <alignment wrapText="1"/>
    </xf>
    <xf numFmtId="171" fontId="15" fillId="3" borderId="52" xfId="3" applyNumberFormat="1" applyFont="1" applyBorder="1" applyAlignment="1" applyProtection="1">
      <alignment wrapText="1"/>
    </xf>
    <xf numFmtId="0" fontId="11" fillId="0" borderId="81" xfId="2" applyFont="1" applyFill="1" applyBorder="1" applyAlignment="1" applyProtection="1">
      <alignment vertical="center" wrapText="1"/>
    </xf>
    <xf numFmtId="0" fontId="11" fillId="0" borderId="82" xfId="2" applyFont="1" applyFill="1" applyBorder="1" applyAlignment="1" applyProtection="1">
      <alignment vertical="center" wrapText="1"/>
    </xf>
    <xf numFmtId="0" fontId="2" fillId="0" borderId="82" xfId="2" applyFill="1" applyBorder="1" applyAlignment="1" applyProtection="1">
      <alignment vertical="center" wrapText="1"/>
    </xf>
    <xf numFmtId="0" fontId="2" fillId="0" borderId="82" xfId="2" applyFill="1" applyBorder="1" applyAlignment="1" applyProtection="1">
      <alignment vertical="center" wrapText="1"/>
      <protection locked="0"/>
    </xf>
    <xf numFmtId="46" fontId="0" fillId="0" borderId="0" xfId="0" applyNumberFormat="1" applyProtection="1"/>
    <xf numFmtId="3" fontId="11" fillId="0" borderId="27" xfId="1" applyNumberFormat="1" applyFont="1" applyFill="1" applyBorder="1" applyAlignment="1" applyProtection="1">
      <alignment horizontal="right"/>
    </xf>
    <xf numFmtId="3" fontId="11" fillId="0" borderId="25" xfId="1" applyNumberFormat="1" applyFont="1" applyFill="1" applyBorder="1" applyAlignment="1" applyProtection="1">
      <alignment horizontal="right"/>
    </xf>
    <xf numFmtId="3" fontId="11" fillId="0" borderId="18" xfId="2" applyNumberFormat="1" applyFont="1" applyFill="1" applyBorder="1" applyAlignment="1" applyProtection="1">
      <alignment horizontal="right"/>
    </xf>
    <xf numFmtId="3" fontId="11" fillId="0" borderId="18" xfId="1" applyNumberFormat="1" applyFont="1" applyFill="1" applyBorder="1" applyAlignment="1" applyProtection="1">
      <alignment horizontal="right"/>
    </xf>
    <xf numFmtId="3" fontId="11" fillId="0" borderId="27" xfId="2" applyNumberFormat="1" applyFont="1" applyFill="1" applyBorder="1" applyAlignment="1" applyProtection="1">
      <alignment horizontal="right"/>
    </xf>
    <xf numFmtId="4" fontId="11" fillId="4" borderId="32" xfId="2" applyNumberFormat="1" applyFont="1" applyFill="1" applyBorder="1" applyAlignment="1" applyProtection="1">
      <alignment horizontal="left" vertical="top" wrapText="1"/>
      <protection locked="0"/>
    </xf>
    <xf numFmtId="0" fontId="0" fillId="4" borderId="32" xfId="0" applyFill="1" applyBorder="1" applyAlignment="1" applyProtection="1">
      <alignment horizontal="left" vertical="top" wrapText="1"/>
      <protection locked="0"/>
    </xf>
    <xf numFmtId="171" fontId="11" fillId="5" borderId="58" xfId="2" applyNumberFormat="1" applyFont="1" applyFill="1" applyBorder="1" applyAlignment="1" applyProtection="1">
      <alignment vertical="center" wrapText="1"/>
      <protection locked="0"/>
    </xf>
    <xf numFmtId="171" fontId="11" fillId="5" borderId="9" xfId="2" applyNumberFormat="1" applyFont="1" applyFill="1" applyBorder="1" applyAlignment="1" applyProtection="1">
      <alignment vertical="center" wrapText="1"/>
      <protection locked="0"/>
    </xf>
    <xf numFmtId="4" fontId="2" fillId="4" borderId="32" xfId="2" applyNumberFormat="1" applyFill="1" applyBorder="1" applyAlignment="1" applyProtection="1">
      <alignment vertical="top" wrapText="1"/>
      <protection locked="0"/>
    </xf>
    <xf numFmtId="171" fontId="2" fillId="0" borderId="83" xfId="2" applyNumberFormat="1" applyFill="1" applyBorder="1" applyAlignment="1" applyProtection="1">
      <alignment horizontal="right" vertical="center" wrapText="1"/>
      <protection locked="0"/>
    </xf>
    <xf numFmtId="4" fontId="2" fillId="4" borderId="32" xfId="2" applyNumberFormat="1" applyFill="1" applyBorder="1" applyAlignment="1" applyProtection="1">
      <alignment horizontal="left" vertical="top" wrapText="1"/>
      <protection locked="0"/>
    </xf>
    <xf numFmtId="4" fontId="2" fillId="4" borderId="32" xfId="2" applyNumberFormat="1" applyFill="1" applyBorder="1" applyAlignment="1" applyProtection="1">
      <alignment vertical="top"/>
      <protection locked="0"/>
    </xf>
    <xf numFmtId="4" fontId="11" fillId="4" borderId="32" xfId="2" applyNumberFormat="1" applyFont="1" applyFill="1" applyBorder="1" applyAlignment="1" applyProtection="1">
      <alignment vertical="top"/>
      <protection locked="0"/>
    </xf>
    <xf numFmtId="4" fontId="11" fillId="4" borderId="32" xfId="2" applyNumberFormat="1" applyFont="1" applyFill="1" applyBorder="1" applyAlignment="1" applyProtection="1">
      <alignment vertical="top" wrapText="1"/>
      <protection locked="0"/>
    </xf>
    <xf numFmtId="4" fontId="11" fillId="4" borderId="32" xfId="2" applyNumberFormat="1" applyFont="1" applyFill="1" applyBorder="1" applyAlignment="1" applyProtection="1">
      <alignment horizontal="left" wrapText="1"/>
    </xf>
    <xf numFmtId="4" fontId="2" fillId="4" borderId="33" xfId="2" applyNumberFormat="1" applyFill="1" applyBorder="1" applyAlignment="1" applyProtection="1">
      <alignment vertical="top"/>
      <protection locked="0"/>
    </xf>
    <xf numFmtId="171" fontId="2" fillId="4" borderId="50" xfId="1" applyNumberFormat="1" applyFont="1" applyFill="1" applyBorder="1" applyAlignment="1" applyProtection="1">
      <alignment vertical="center" wrapText="1"/>
    </xf>
    <xf numFmtId="0" fontId="17" fillId="4" borderId="0" xfId="0" applyFont="1" applyFill="1" applyAlignment="1" applyProtection="1">
      <alignment horizontal="left" vertical="top" wrapText="1"/>
      <protection locked="0"/>
    </xf>
    <xf numFmtId="0" fontId="0" fillId="0" borderId="61" xfId="0"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31"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7" fillId="0" borderId="70" xfId="0" applyFont="1" applyBorder="1" applyAlignment="1" applyProtection="1">
      <alignment horizontal="left" vertical="center" wrapText="1"/>
    </xf>
    <xf numFmtId="0" fontId="7" fillId="0" borderId="65" xfId="0" applyFont="1" applyBorder="1" applyAlignment="1" applyProtection="1">
      <alignment horizontal="left" vertical="center" wrapText="1"/>
    </xf>
    <xf numFmtId="0" fontId="7" fillId="0" borderId="56" xfId="0" applyFont="1" applyBorder="1" applyAlignment="1" applyProtection="1">
      <alignment horizontal="left" vertical="center" wrapText="1"/>
    </xf>
    <xf numFmtId="0" fontId="0" fillId="4" borderId="71" xfId="0" applyFill="1" applyBorder="1" applyAlignment="1" applyProtection="1">
      <alignment horizontal="left"/>
      <protection locked="0"/>
    </xf>
    <xf numFmtId="0" fontId="0" fillId="4" borderId="72" xfId="0" applyFill="1" applyBorder="1" applyAlignment="1" applyProtection="1">
      <alignment horizontal="left"/>
      <protection locked="0"/>
    </xf>
    <xf numFmtId="0" fontId="0" fillId="4" borderId="73" xfId="0" applyFill="1" applyBorder="1" applyAlignment="1" applyProtection="1">
      <alignment horizontal="left"/>
      <protection locked="0"/>
    </xf>
    <xf numFmtId="0" fontId="2" fillId="4" borderId="71" xfId="2" applyFill="1" applyBorder="1" applyAlignment="1" applyProtection="1">
      <alignment horizontal="left" vertical="top" wrapText="1"/>
      <protection locked="0"/>
    </xf>
    <xf numFmtId="0" fontId="2" fillId="4" borderId="72" xfId="2" applyFill="1" applyBorder="1" applyAlignment="1" applyProtection="1">
      <alignment horizontal="left" vertical="top" wrapText="1"/>
      <protection locked="0"/>
    </xf>
    <xf numFmtId="0" fontId="2" fillId="4" borderId="73" xfId="2" applyFill="1" applyBorder="1" applyAlignment="1" applyProtection="1">
      <alignment horizontal="left" vertical="top" wrapText="1"/>
      <protection locked="0"/>
    </xf>
    <xf numFmtId="4" fontId="2" fillId="4" borderId="31" xfId="2" applyNumberFormat="1" applyFill="1" applyBorder="1" applyAlignment="1" applyProtection="1">
      <alignment horizontal="left" vertical="top" wrapText="1"/>
      <protection locked="0"/>
    </xf>
    <xf numFmtId="4" fontId="2" fillId="4" borderId="59" xfId="2" applyNumberFormat="1" applyFill="1" applyBorder="1" applyAlignment="1" applyProtection="1">
      <alignment horizontal="left" vertical="top" wrapText="1"/>
      <protection locked="0"/>
    </xf>
    <xf numFmtId="0" fontId="0" fillId="0" borderId="4" xfId="0" applyBorder="1" applyProtection="1">
      <protection hidden="1"/>
    </xf>
    <xf numFmtId="0" fontId="0" fillId="0" borderId="5" xfId="0" applyBorder="1" applyProtection="1">
      <protection hidden="1"/>
    </xf>
    <xf numFmtId="0" fontId="9" fillId="0" borderId="6" xfId="0" applyFont="1" applyBorder="1" applyAlignment="1" applyProtection="1">
      <alignment horizontal="right"/>
    </xf>
    <xf numFmtId="0" fontId="9" fillId="0" borderId="0" xfId="0" applyFont="1" applyBorder="1" applyAlignment="1" applyProtection="1">
      <alignment horizontal="right"/>
    </xf>
    <xf numFmtId="0" fontId="10" fillId="0" borderId="13" xfId="0" applyFont="1" applyBorder="1" applyAlignment="1" applyProtection="1">
      <alignment horizontal="center" vertical="center" wrapText="1"/>
    </xf>
    <xf numFmtId="0" fontId="10" fillId="0" borderId="21" xfId="0" applyFont="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0" fillId="0" borderId="16" xfId="0" applyBorder="1" applyAlignment="1" applyProtection="1">
      <alignment horizontal="center" vertical="center" wrapText="1"/>
    </xf>
    <xf numFmtId="4" fontId="2" fillId="4" borderId="32" xfId="2" applyNumberFormat="1" applyFill="1" applyBorder="1" applyAlignment="1" applyProtection="1">
      <alignment horizontal="left" vertical="top" wrapText="1"/>
      <protection locked="0"/>
    </xf>
    <xf numFmtId="4" fontId="2" fillId="4" borderId="33" xfId="2" applyNumberFormat="1" applyFill="1" applyBorder="1" applyAlignment="1" applyProtection="1">
      <alignment horizontal="left" vertical="top" wrapText="1"/>
      <protection locked="0"/>
    </xf>
    <xf numFmtId="0" fontId="0" fillId="0" borderId="39" xfId="0" applyBorder="1" applyAlignment="1" applyProtection="1">
      <alignment horizontal="center" vertical="center" wrapText="1"/>
    </xf>
    <xf numFmtId="4" fontId="2" fillId="4" borderId="31" xfId="2" applyNumberFormat="1" applyFill="1" applyBorder="1" applyAlignment="1" applyProtection="1">
      <alignment horizontal="center" vertical="top" wrapText="1"/>
      <protection locked="0"/>
    </xf>
    <xf numFmtId="4" fontId="2" fillId="4" borderId="74" xfId="2" applyNumberFormat="1" applyFill="1" applyBorder="1" applyAlignment="1" applyProtection="1">
      <alignment horizontal="center" vertical="top" wrapText="1"/>
      <protection locked="0"/>
    </xf>
    <xf numFmtId="4" fontId="2" fillId="4" borderId="76" xfId="2" applyNumberFormat="1" applyFill="1" applyBorder="1" applyAlignment="1" applyProtection="1">
      <alignment horizontal="left" vertical="top" wrapText="1"/>
      <protection locked="0"/>
    </xf>
    <xf numFmtId="0" fontId="0" fillId="0" borderId="54" xfId="0" applyBorder="1" applyAlignment="1" applyProtection="1">
      <alignment horizontal="center" vertical="center" wrapText="1"/>
    </xf>
    <xf numFmtId="0" fontId="0" fillId="0" borderId="43" xfId="0" applyBorder="1" applyAlignment="1" applyProtection="1">
      <alignment horizontal="center" vertical="center" wrapText="1"/>
    </xf>
    <xf numFmtId="4" fontId="11" fillId="4" borderId="31" xfId="2" applyNumberFormat="1" applyFont="1" applyFill="1" applyBorder="1" applyAlignment="1" applyProtection="1">
      <alignment horizontal="left" vertical="top" wrapText="1"/>
      <protection locked="0"/>
    </xf>
    <xf numFmtId="4" fontId="11" fillId="4" borderId="32" xfId="2" applyNumberFormat="1" applyFont="1" applyFill="1" applyBorder="1" applyAlignment="1" applyProtection="1">
      <alignment horizontal="left" vertical="top"/>
      <protection locked="0"/>
    </xf>
    <xf numFmtId="4" fontId="11" fillId="4" borderId="33" xfId="2" applyNumberFormat="1" applyFont="1" applyFill="1" applyBorder="1" applyAlignment="1" applyProtection="1">
      <alignment horizontal="left" vertical="top"/>
      <protection locked="0"/>
    </xf>
    <xf numFmtId="0" fontId="0" fillId="0" borderId="54" xfId="0" applyFill="1" applyBorder="1" applyAlignment="1" applyProtection="1">
      <alignment horizontal="center" vertical="center" wrapText="1"/>
    </xf>
    <xf numFmtId="0" fontId="0" fillId="0" borderId="39" xfId="0" applyFill="1" applyBorder="1" applyAlignment="1" applyProtection="1">
      <alignment horizontal="center" vertical="center" wrapText="1"/>
    </xf>
    <xf numFmtId="0" fontId="0" fillId="0" borderId="43" xfId="0" applyFill="1" applyBorder="1" applyAlignment="1" applyProtection="1">
      <alignment horizontal="center" vertical="center" wrapText="1"/>
    </xf>
    <xf numFmtId="0" fontId="0" fillId="0" borderId="61" xfId="0" applyFill="1" applyBorder="1" applyAlignment="1" applyProtection="1">
      <alignment horizontal="center" vertical="center" wrapText="1"/>
    </xf>
    <xf numFmtId="0" fontId="0" fillId="0" borderId="6" xfId="0" applyFill="1" applyBorder="1" applyAlignment="1" applyProtection="1">
      <alignment horizontal="center" vertical="center" wrapText="1"/>
    </xf>
    <xf numFmtId="0" fontId="0" fillId="0" borderId="31" xfId="0" applyFill="1" applyBorder="1" applyAlignment="1" applyProtection="1">
      <alignment horizontal="left" vertical="top" wrapText="1"/>
      <protection locked="0"/>
    </xf>
    <xf numFmtId="0" fontId="0" fillId="0" borderId="32" xfId="0" applyFill="1" applyBorder="1" applyAlignment="1" applyProtection="1">
      <alignment horizontal="left" vertical="top" wrapText="1"/>
      <protection locked="0"/>
    </xf>
    <xf numFmtId="0" fontId="0" fillId="0" borderId="33" xfId="0" applyFill="1" applyBorder="1" applyAlignment="1" applyProtection="1">
      <alignment horizontal="left" vertical="top" wrapText="1"/>
      <protection locked="0"/>
    </xf>
    <xf numFmtId="0" fontId="7" fillId="0" borderId="57" xfId="0" applyFont="1" applyBorder="1" applyAlignment="1" applyProtection="1">
      <alignment horizontal="left" vertical="center" wrapText="1"/>
    </xf>
    <xf numFmtId="0" fontId="2" fillId="4" borderId="72" xfId="2" applyFill="1" applyBorder="1" applyAlignment="1" applyProtection="1">
      <alignment horizontal="left" vertical="top" wrapText="1"/>
    </xf>
    <xf numFmtId="0" fontId="2" fillId="4" borderId="73" xfId="2" applyFill="1" applyBorder="1" applyAlignment="1" applyProtection="1">
      <alignment horizontal="left" vertical="top" wrapText="1"/>
    </xf>
    <xf numFmtId="0" fontId="18" fillId="4" borderId="0" xfId="0" applyFont="1" applyFill="1" applyAlignment="1" applyProtection="1">
      <alignment horizontal="left" vertical="top" wrapText="1"/>
      <protection locked="0"/>
    </xf>
    <xf numFmtId="0" fontId="7" fillId="0" borderId="57" xfId="0" applyFont="1" applyBorder="1" applyAlignment="1" applyProtection="1">
      <alignment vertical="top" wrapText="1"/>
    </xf>
    <xf numFmtId="0" fontId="7" fillId="0" borderId="65" xfId="0" applyFont="1" applyBorder="1" applyAlignment="1" applyProtection="1">
      <alignment vertical="top" wrapText="1"/>
    </xf>
    <xf numFmtId="0" fontId="7" fillId="0" borderId="65" xfId="0" applyFont="1" applyFill="1" applyBorder="1" applyAlignment="1" applyProtection="1">
      <alignment vertical="top" wrapText="1"/>
    </xf>
    <xf numFmtId="0" fontId="23" fillId="0" borderId="65" xfId="0" applyFont="1" applyFill="1" applyBorder="1" applyAlignment="1" applyProtection="1">
      <alignment vertical="top" wrapText="1"/>
    </xf>
    <xf numFmtId="0" fontId="23" fillId="0" borderId="65" xfId="0" applyFont="1" applyBorder="1" applyAlignment="1" applyProtection="1">
      <alignment vertical="top" wrapText="1"/>
    </xf>
    <xf numFmtId="0" fontId="7" fillId="0" borderId="56" xfId="0" applyFont="1" applyBorder="1" applyAlignment="1" applyProtection="1">
      <alignment vertical="top" wrapText="1"/>
    </xf>
    <xf numFmtId="0" fontId="0" fillId="4" borderId="71" xfId="0" applyFill="1" applyBorder="1" applyAlignment="1" applyProtection="1">
      <alignment horizontal="left" vertical="top" wrapText="1"/>
      <protection locked="0"/>
    </xf>
    <xf numFmtId="0" fontId="0" fillId="4" borderId="72" xfId="0" applyFill="1" applyBorder="1" applyAlignment="1" applyProtection="1">
      <alignment horizontal="left" vertical="top" wrapText="1"/>
      <protection locked="0"/>
    </xf>
    <xf numFmtId="0" fontId="0" fillId="4" borderId="72" xfId="0" applyFill="1" applyBorder="1" applyAlignment="1" applyProtection="1">
      <alignment horizontal="left" vertical="top" wrapText="1"/>
    </xf>
    <xf numFmtId="0" fontId="0" fillId="4" borderId="73" xfId="0" applyFill="1" applyBorder="1" applyAlignment="1" applyProtection="1">
      <alignment horizontal="left" vertical="top" wrapText="1"/>
    </xf>
    <xf numFmtId="0" fontId="0" fillId="4" borderId="31" xfId="0" applyFill="1" applyBorder="1" applyAlignment="1" applyProtection="1">
      <alignment horizontal="left" vertical="top" wrapText="1"/>
      <protection locked="0"/>
    </xf>
    <xf numFmtId="0" fontId="0" fillId="4" borderId="32" xfId="0" applyFill="1" applyBorder="1" applyAlignment="1" applyProtection="1">
      <alignment horizontal="left" vertical="top" wrapText="1"/>
      <protection locked="0"/>
    </xf>
    <xf numFmtId="0" fontId="0" fillId="4" borderId="33" xfId="0" applyFill="1" applyBorder="1" applyAlignment="1" applyProtection="1">
      <alignment horizontal="left" vertical="top" wrapText="1"/>
      <protection locked="0"/>
    </xf>
    <xf numFmtId="4" fontId="2" fillId="0" borderId="61" xfId="2" applyNumberFormat="1" applyFill="1" applyBorder="1" applyAlignment="1" applyProtection="1">
      <alignment horizontal="center" wrapText="1"/>
    </xf>
    <xf numFmtId="4" fontId="2" fillId="0" borderId="6" xfId="2" applyNumberFormat="1" applyFill="1" applyBorder="1" applyAlignment="1" applyProtection="1">
      <alignment horizontal="center" wrapText="1"/>
    </xf>
    <xf numFmtId="4" fontId="2" fillId="0" borderId="31" xfId="2" applyNumberFormat="1" applyFill="1" applyBorder="1" applyAlignment="1" applyProtection="1">
      <alignment horizontal="center" wrapText="1"/>
      <protection locked="0"/>
    </xf>
    <xf numFmtId="4" fontId="2" fillId="0" borderId="32" xfId="2" applyNumberFormat="1" applyFill="1" applyBorder="1" applyAlignment="1" applyProtection="1">
      <alignment horizontal="center" wrapText="1"/>
      <protection locked="0"/>
    </xf>
    <xf numFmtId="4" fontId="2" fillId="0" borderId="33" xfId="2" applyNumberFormat="1" applyFill="1" applyBorder="1" applyAlignment="1" applyProtection="1">
      <alignment horizontal="center" wrapText="1"/>
      <protection locked="0"/>
    </xf>
    <xf numFmtId="0" fontId="2" fillId="4" borderId="71" xfId="2" applyFill="1" applyBorder="1" applyAlignment="1" applyProtection="1">
      <alignment horizontal="left" vertical="top" wrapText="1"/>
    </xf>
    <xf numFmtId="0" fontId="15" fillId="4" borderId="0" xfId="0" applyFont="1" applyFill="1" applyAlignment="1" applyProtection="1">
      <alignment horizontal="left" vertical="top" wrapText="1"/>
      <protection locked="0"/>
    </xf>
    <xf numFmtId="0" fontId="0" fillId="0" borderId="70" xfId="0" applyBorder="1" applyAlignment="1" applyProtection="1">
      <alignment horizontal="center" vertical="center" wrapText="1"/>
    </xf>
    <xf numFmtId="4" fontId="2" fillId="4" borderId="32" xfId="2" applyNumberFormat="1" applyFill="1" applyBorder="1" applyAlignment="1" applyProtection="1">
      <alignment horizontal="left" vertical="top"/>
      <protection locked="0"/>
    </xf>
    <xf numFmtId="4" fontId="2" fillId="4" borderId="33" xfId="2" applyNumberFormat="1" applyFill="1" applyBorder="1" applyAlignment="1" applyProtection="1">
      <alignment horizontal="left" vertical="top"/>
      <protection locked="0"/>
    </xf>
    <xf numFmtId="4" fontId="2" fillId="4" borderId="31" xfId="2" applyNumberFormat="1" applyFill="1" applyBorder="1" applyAlignment="1" applyProtection="1">
      <alignment horizontal="center" wrapText="1"/>
      <protection locked="0"/>
    </xf>
    <xf numFmtId="4" fontId="2" fillId="4" borderId="32" xfId="2" applyNumberFormat="1" applyFill="1" applyBorder="1" applyAlignment="1" applyProtection="1">
      <alignment horizontal="center" wrapText="1"/>
      <protection locked="0"/>
    </xf>
    <xf numFmtId="4" fontId="2" fillId="4" borderId="33" xfId="2" applyNumberFormat="1" applyFill="1" applyBorder="1" applyAlignment="1" applyProtection="1">
      <alignment horizontal="center" wrapText="1"/>
      <protection locked="0"/>
    </xf>
    <xf numFmtId="4" fontId="2" fillId="4" borderId="63" xfId="2" applyNumberFormat="1" applyFill="1" applyBorder="1" applyAlignment="1" applyProtection="1">
      <alignment horizontal="center" wrapText="1"/>
      <protection locked="0"/>
    </xf>
    <xf numFmtId="4" fontId="2" fillId="4" borderId="32" xfId="2" applyNumberFormat="1" applyFill="1" applyBorder="1" applyAlignment="1" applyProtection="1">
      <alignment horizontal="center" wrapText="1"/>
    </xf>
    <xf numFmtId="4" fontId="2" fillId="4" borderId="33" xfId="2" applyNumberFormat="1" applyFill="1" applyBorder="1" applyAlignment="1" applyProtection="1">
      <alignment horizontal="center" wrapText="1"/>
    </xf>
    <xf numFmtId="0" fontId="2" fillId="4" borderId="71" xfId="2" applyFill="1" applyBorder="1" applyAlignment="1" applyProtection="1">
      <alignment horizontal="center" vertical="center" wrapText="1"/>
      <protection locked="0"/>
    </xf>
    <xf numFmtId="0" fontId="2" fillId="4" borderId="72" xfId="2" applyFill="1" applyBorder="1" applyAlignment="1" applyProtection="1">
      <alignment horizontal="center" vertical="center" wrapText="1"/>
      <protection locked="0"/>
    </xf>
    <xf numFmtId="0" fontId="2" fillId="4" borderId="73" xfId="2" applyFill="1" applyBorder="1" applyAlignment="1" applyProtection="1">
      <alignment horizontal="center" vertical="center" wrapText="1"/>
      <protection locked="0"/>
    </xf>
    <xf numFmtId="0" fontId="9" fillId="4" borderId="0" xfId="0" applyFont="1" applyFill="1" applyAlignment="1" applyProtection="1">
      <alignment horizontal="left" vertical="top" wrapText="1"/>
      <protection locked="0"/>
    </xf>
    <xf numFmtId="0" fontId="18" fillId="4" borderId="84" xfId="2" applyFont="1" applyFill="1" applyBorder="1" applyAlignment="1" applyProtection="1">
      <alignment horizontal="left" vertical="top" wrapText="1"/>
      <protection locked="0"/>
    </xf>
    <xf numFmtId="0" fontId="18" fillId="4" borderId="85" xfId="2" applyFont="1" applyFill="1" applyBorder="1" applyAlignment="1" applyProtection="1">
      <alignment horizontal="left" vertical="top" wrapText="1"/>
      <protection locked="0"/>
    </xf>
    <xf numFmtId="0" fontId="18" fillId="4" borderId="86" xfId="2" applyFont="1" applyFill="1" applyBorder="1" applyAlignment="1" applyProtection="1">
      <alignment horizontal="left" vertical="top" wrapText="1"/>
      <protection locked="0"/>
    </xf>
    <xf numFmtId="3" fontId="2" fillId="4" borderId="26" xfId="2" applyNumberFormat="1" applyFill="1" applyBorder="1" applyAlignment="1" applyProtection="1">
      <alignment horizontal="right" vertical="center"/>
      <protection locked="0"/>
    </xf>
    <xf numFmtId="3" fontId="5" fillId="4" borderId="50" xfId="0" applyNumberFormat="1" applyFont="1" applyFill="1" applyBorder="1" applyAlignment="1" applyProtection="1">
      <alignment horizontal="center" vertical="center" wrapText="1"/>
    </xf>
    <xf numFmtId="3" fontId="0" fillId="4" borderId="29" xfId="0" applyNumberFormat="1" applyFill="1" applyBorder="1" applyAlignment="1" applyProtection="1">
      <alignment vertical="center" wrapText="1"/>
    </xf>
    <xf numFmtId="3" fontId="5" fillId="0" borderId="50" xfId="0" applyNumberFormat="1" applyFont="1" applyFill="1" applyBorder="1" applyAlignment="1" applyProtection="1">
      <alignment horizontal="center" vertical="center" wrapText="1"/>
    </xf>
    <xf numFmtId="3" fontId="0" fillId="0" borderId="29" xfId="0" applyNumberFormat="1" applyFill="1" applyBorder="1" applyAlignment="1" applyProtection="1">
      <alignment vertical="center" wrapText="1"/>
    </xf>
    <xf numFmtId="3" fontId="11" fillId="4" borderId="26" xfId="2" applyNumberFormat="1" applyFont="1" applyFill="1" applyBorder="1" applyAlignment="1" applyProtection="1">
      <alignment horizontal="right"/>
      <protection locked="0"/>
    </xf>
    <xf numFmtId="171" fontId="2" fillId="4" borderId="50" xfId="1" applyNumberFormat="1" applyFont="1" applyFill="1" applyBorder="1" applyAlignment="1" applyProtection="1">
      <alignment vertical="top" wrapText="1"/>
      <protection locked="0"/>
    </xf>
    <xf numFmtId="0" fontId="5" fillId="4" borderId="43" xfId="0" applyFont="1" applyFill="1" applyBorder="1" applyAlignment="1" applyProtection="1">
      <alignment vertical="top" wrapText="1"/>
    </xf>
    <xf numFmtId="3" fontId="11" fillId="4" borderId="26" xfId="1" applyNumberFormat="1" applyFont="1" applyFill="1" applyBorder="1" applyAlignment="1" applyProtection="1">
      <alignment horizontal="right"/>
      <protection locked="0"/>
    </xf>
    <xf numFmtId="171" fontId="2" fillId="4" borderId="55" xfId="1" applyNumberFormat="1" applyFont="1" applyFill="1" applyBorder="1" applyAlignment="1" applyProtection="1">
      <alignment vertical="center" wrapText="1"/>
      <protection locked="0"/>
    </xf>
    <xf numFmtId="169" fontId="11" fillId="4" borderId="46" xfId="2" applyNumberFormat="1" applyFont="1" applyFill="1" applyBorder="1" applyAlignment="1" applyProtection="1">
      <alignment wrapText="1"/>
      <protection locked="0"/>
    </xf>
    <xf numFmtId="0" fontId="0" fillId="4" borderId="29" xfId="0" applyFill="1" applyBorder="1" applyAlignment="1" applyProtection="1">
      <alignment vertical="center" wrapText="1"/>
      <protection locked="0"/>
    </xf>
    <xf numFmtId="3" fontId="2" fillId="5" borderId="25" xfId="1" applyNumberFormat="1" applyFont="1" applyFill="1" applyBorder="1" applyAlignment="1" applyProtection="1">
      <alignment horizontal="right"/>
    </xf>
    <xf numFmtId="3" fontId="2" fillId="0" borderId="26" xfId="1" applyNumberFormat="1" applyFont="1" applyFill="1" applyBorder="1" applyAlignment="1" applyProtection="1">
      <alignment horizontal="right"/>
      <protection locked="0"/>
    </xf>
    <xf numFmtId="169" fontId="11" fillId="4" borderId="43" xfId="2" applyNumberFormat="1" applyFont="1" applyFill="1" applyBorder="1" applyAlignment="1" applyProtection="1">
      <alignment wrapText="1"/>
    </xf>
    <xf numFmtId="169" fontId="11" fillId="4" borderId="29" xfId="2" applyNumberFormat="1" applyFont="1" applyFill="1" applyBorder="1" applyAlignment="1" applyProtection="1">
      <alignment wrapText="1"/>
    </xf>
    <xf numFmtId="169" fontId="11" fillId="4" borderId="46" xfId="2" applyNumberFormat="1" applyFont="1" applyFill="1" applyBorder="1" applyAlignment="1" applyProtection="1">
      <alignment wrapText="1"/>
    </xf>
    <xf numFmtId="169" fontId="2" fillId="4" borderId="43" xfId="2" applyNumberFormat="1" applyFill="1" applyBorder="1" applyAlignment="1" applyProtection="1">
      <alignment wrapText="1"/>
    </xf>
  </cellXfs>
  <cellStyles count="4">
    <cellStyle name="Calculation" xfId="3" builtinId="22"/>
    <cellStyle name="Comma" xfId="1" builtinId="3"/>
    <cellStyle name="Input" xfId="2"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57"/>
  <sheetViews>
    <sheetView topLeftCell="A27" zoomScale="80" zoomScaleNormal="80" workbookViewId="0">
      <selection activeCell="A27" sqref="A27"/>
    </sheetView>
  </sheetViews>
  <sheetFormatPr defaultColWidth="9.109375" defaultRowHeight="14.4" x14ac:dyDescent="0.3"/>
  <cols>
    <col min="1" max="1" width="56.5546875" style="110" customWidth="1"/>
    <col min="2" max="2" width="12.33203125" style="110" customWidth="1"/>
    <col min="3" max="5" width="21.109375" style="110" customWidth="1"/>
    <col min="6" max="13" width="16.33203125" style="110" customWidth="1"/>
    <col min="14" max="16384" width="9.109375" style="110"/>
  </cols>
  <sheetData>
    <row r="1" spans="1:13" ht="23.4" x14ac:dyDescent="0.45">
      <c r="A1" s="109" t="s">
        <v>0</v>
      </c>
      <c r="L1" s="111"/>
    </row>
    <row r="2" spans="1:13" ht="18" x14ac:dyDescent="0.35">
      <c r="A2" s="112"/>
      <c r="I2" s="113" t="s">
        <v>1</v>
      </c>
      <c r="J2" s="2">
        <v>41864</v>
      </c>
      <c r="L2" s="114" t="s">
        <v>2</v>
      </c>
      <c r="M2" s="115">
        <v>41737</v>
      </c>
    </row>
    <row r="3" spans="1:13" ht="15" thickBot="1" x14ac:dyDescent="0.35">
      <c r="A3" s="111"/>
    </row>
    <row r="4" spans="1:13" ht="16.2" thickTop="1" x14ac:dyDescent="0.3">
      <c r="A4" s="3" t="s">
        <v>67</v>
      </c>
      <c r="B4" s="116"/>
      <c r="C4" s="117" t="s">
        <v>3</v>
      </c>
      <c r="D4" s="410" t="s">
        <v>199</v>
      </c>
      <c r="E4" s="410"/>
      <c r="F4" s="410"/>
      <c r="G4" s="410"/>
      <c r="H4" s="410"/>
      <c r="I4" s="410"/>
      <c r="J4" s="410"/>
      <c r="K4" s="410"/>
      <c r="L4" s="410"/>
      <c r="M4" s="411"/>
    </row>
    <row r="5" spans="1:13" ht="15.6" x14ac:dyDescent="0.3">
      <c r="A5" s="412" t="s">
        <v>4</v>
      </c>
      <c r="B5" s="413"/>
      <c r="C5" s="413"/>
      <c r="D5" s="4" t="s">
        <v>68</v>
      </c>
      <c r="E5" s="4"/>
      <c r="F5" s="118"/>
      <c r="G5" s="118"/>
      <c r="J5" s="119"/>
      <c r="K5" s="120" t="s">
        <v>5</v>
      </c>
      <c r="L5" s="110" t="s">
        <v>69</v>
      </c>
      <c r="M5" s="121"/>
    </row>
    <row r="6" spans="1:13" ht="15.6" x14ac:dyDescent="0.3">
      <c r="A6" s="412" t="s">
        <v>7</v>
      </c>
      <c r="B6" s="413"/>
      <c r="C6" s="413"/>
      <c r="D6" s="4" t="s">
        <v>70</v>
      </c>
      <c r="E6" s="4"/>
      <c r="F6" s="118"/>
      <c r="G6" s="118"/>
      <c r="I6" s="119"/>
      <c r="J6" s="119"/>
      <c r="K6" s="120" t="s">
        <v>5</v>
      </c>
      <c r="M6" s="122"/>
    </row>
    <row r="7" spans="1:13" ht="15.6" x14ac:dyDescent="0.3">
      <c r="A7" s="412" t="s">
        <v>9</v>
      </c>
      <c r="B7" s="413"/>
      <c r="C7" s="413"/>
      <c r="D7" s="5">
        <v>200</v>
      </c>
      <c r="E7" s="5"/>
      <c r="F7" s="123"/>
      <c r="G7" s="123"/>
      <c r="H7" s="123"/>
      <c r="I7" s="119"/>
      <c r="J7" s="119"/>
      <c r="K7" s="120" t="s">
        <v>10</v>
      </c>
      <c r="L7" s="124">
        <v>20</v>
      </c>
      <c r="M7" s="122" t="s">
        <v>11</v>
      </c>
    </row>
    <row r="8" spans="1:13" ht="15.6" x14ac:dyDescent="0.3">
      <c r="A8" s="412" t="s">
        <v>12</v>
      </c>
      <c r="B8" s="413"/>
      <c r="C8" s="413"/>
      <c r="D8" s="6">
        <v>40238</v>
      </c>
      <c r="E8" s="6"/>
      <c r="F8" s="118"/>
      <c r="G8" s="118"/>
      <c r="H8" s="123"/>
      <c r="I8" s="119"/>
      <c r="J8" s="119"/>
      <c r="K8" s="125" t="s">
        <v>13</v>
      </c>
      <c r="L8" s="7">
        <v>42916</v>
      </c>
      <c r="M8" s="126"/>
    </row>
    <row r="9" spans="1:13" ht="16.2" thickBot="1" x14ac:dyDescent="0.35">
      <c r="A9" s="127"/>
      <c r="B9" s="128"/>
      <c r="C9" s="128" t="s">
        <v>14</v>
      </c>
      <c r="D9" s="129" t="s">
        <v>15</v>
      </c>
      <c r="E9" s="130">
        <v>41456</v>
      </c>
      <c r="F9" s="129" t="s">
        <v>16</v>
      </c>
      <c r="G9" s="130">
        <v>41820</v>
      </c>
      <c r="H9" s="131"/>
      <c r="I9" s="132"/>
      <c r="J9" s="132"/>
      <c r="K9" s="132"/>
      <c r="L9" s="128"/>
      <c r="M9" s="133"/>
    </row>
    <row r="10" spans="1:13" ht="16.2" thickTop="1" x14ac:dyDescent="0.3">
      <c r="A10" s="120"/>
      <c r="B10" s="120"/>
      <c r="C10" s="120"/>
      <c r="D10" s="134"/>
      <c r="E10" s="134"/>
      <c r="G10" s="134"/>
      <c r="I10" s="119"/>
      <c r="J10" s="119"/>
      <c r="K10" s="119"/>
      <c r="L10" s="120"/>
      <c r="M10" s="123"/>
    </row>
    <row r="11" spans="1:13" ht="15.6" x14ac:dyDescent="0.3">
      <c r="A11" s="135" t="s">
        <v>17</v>
      </c>
      <c r="B11" s="136"/>
      <c r="C11" s="120"/>
      <c r="D11" s="137"/>
      <c r="E11" s="137"/>
      <c r="G11" s="123"/>
      <c r="H11" s="123"/>
      <c r="I11" s="123"/>
      <c r="J11" s="123"/>
      <c r="K11" s="123"/>
      <c r="L11" s="123"/>
      <c r="M11" s="123"/>
    </row>
    <row r="12" spans="1:13" ht="16.2" thickBot="1" x14ac:dyDescent="0.35">
      <c r="A12" s="128"/>
      <c r="B12" s="128"/>
    </row>
    <row r="13" spans="1:13" ht="30" thickTop="1" thickBot="1" x14ac:dyDescent="0.35">
      <c r="A13" s="414" t="s">
        <v>18</v>
      </c>
      <c r="B13" s="416" t="s">
        <v>19</v>
      </c>
      <c r="C13" s="418" t="s">
        <v>20</v>
      </c>
      <c r="D13" s="419" t="s">
        <v>21</v>
      </c>
      <c r="E13" s="420" t="s">
        <v>22</v>
      </c>
      <c r="F13" s="138" t="s">
        <v>23</v>
      </c>
      <c r="G13" s="139" t="s">
        <v>24</v>
      </c>
      <c r="H13" s="140" t="s">
        <v>25</v>
      </c>
      <c r="I13" s="140" t="s">
        <v>26</v>
      </c>
      <c r="J13" s="140" t="s">
        <v>27</v>
      </c>
      <c r="K13" s="140" t="s">
        <v>28</v>
      </c>
      <c r="L13" s="141" t="s">
        <v>29</v>
      </c>
      <c r="M13" s="142" t="s">
        <v>30</v>
      </c>
    </row>
    <row r="14" spans="1:13" ht="39.75" customHeight="1" thickTop="1" thickBot="1" x14ac:dyDescent="0.35">
      <c r="A14" s="415"/>
      <c r="B14" s="417"/>
      <c r="C14" s="418"/>
      <c r="D14" s="419"/>
      <c r="E14" s="420"/>
      <c r="F14" s="143" t="s">
        <v>31</v>
      </c>
      <c r="G14" s="144" t="s">
        <v>32</v>
      </c>
      <c r="H14" s="145" t="s">
        <v>32</v>
      </c>
      <c r="I14" s="145" t="s">
        <v>32</v>
      </c>
      <c r="J14" s="145" t="s">
        <v>32</v>
      </c>
      <c r="K14" s="145" t="s">
        <v>32</v>
      </c>
      <c r="L14" s="146" t="s">
        <v>32</v>
      </c>
      <c r="M14" s="147" t="s">
        <v>32</v>
      </c>
    </row>
    <row r="15" spans="1:13" ht="29.4" thickTop="1" x14ac:dyDescent="0.3">
      <c r="A15" s="148" t="s">
        <v>33</v>
      </c>
      <c r="B15" s="149" t="s">
        <v>34</v>
      </c>
      <c r="C15" s="150">
        <v>30000000</v>
      </c>
      <c r="D15" s="151">
        <v>30000000</v>
      </c>
      <c r="E15" s="480">
        <v>1960000</v>
      </c>
      <c r="F15" s="152">
        <v>0</v>
      </c>
      <c r="G15" s="37">
        <v>0</v>
      </c>
      <c r="H15" s="153"/>
      <c r="I15" s="153"/>
      <c r="J15" s="153"/>
      <c r="K15" s="153"/>
      <c r="L15" s="154"/>
      <c r="M15" s="155">
        <f>SUM(F15:L15)</f>
        <v>0</v>
      </c>
    </row>
    <row r="16" spans="1:13" ht="29.4" thickBot="1" x14ac:dyDescent="0.35">
      <c r="A16" s="156" t="s">
        <v>35</v>
      </c>
      <c r="B16" s="408" t="s">
        <v>201</v>
      </c>
      <c r="C16" s="421"/>
      <c r="D16" s="421"/>
      <c r="E16" s="421"/>
      <c r="F16" s="421"/>
      <c r="G16" s="421"/>
      <c r="H16" s="421"/>
      <c r="I16" s="421"/>
      <c r="J16" s="421"/>
      <c r="K16" s="421"/>
      <c r="L16" s="421"/>
      <c r="M16" s="422"/>
    </row>
    <row r="17" spans="1:13" ht="15" thickBot="1" x14ac:dyDescent="0.35">
      <c r="A17" s="157" t="s">
        <v>36</v>
      </c>
      <c r="B17" s="158"/>
      <c r="C17" s="159">
        <f>+$D$7+C18</f>
        <v>2694</v>
      </c>
      <c r="D17" s="159">
        <f t="shared" ref="D17:F17" si="0">+$D$7+D18</f>
        <v>2694</v>
      </c>
      <c r="E17" s="159">
        <f t="shared" si="0"/>
        <v>2694</v>
      </c>
      <c r="F17" s="160">
        <f t="shared" si="0"/>
        <v>1850</v>
      </c>
      <c r="G17" s="161">
        <f>F17+G18</f>
        <v>1850</v>
      </c>
      <c r="H17" s="162">
        <f t="shared" ref="H17:L17" si="1">G17+H18</f>
        <v>1850</v>
      </c>
      <c r="I17" s="162">
        <f t="shared" si="1"/>
        <v>1850</v>
      </c>
      <c r="J17" s="162">
        <f t="shared" si="1"/>
        <v>1850</v>
      </c>
      <c r="K17" s="162">
        <f t="shared" si="1"/>
        <v>1850</v>
      </c>
      <c r="L17" s="163">
        <f t="shared" si="1"/>
        <v>1850</v>
      </c>
      <c r="M17" s="159">
        <f>L17</f>
        <v>1850</v>
      </c>
    </row>
    <row r="18" spans="1:13" ht="21" customHeight="1" thickTop="1" thickBot="1" x14ac:dyDescent="0.35">
      <c r="A18" s="164" t="s">
        <v>37</v>
      </c>
      <c r="B18" s="423" t="s">
        <v>38</v>
      </c>
      <c r="C18" s="165">
        <f>SUM(C19:C24)</f>
        <v>2494</v>
      </c>
      <c r="D18" s="165">
        <f t="shared" ref="D18:L18" si="2">SUM(D19:D24)</f>
        <v>2494</v>
      </c>
      <c r="E18" s="165">
        <f t="shared" si="2"/>
        <v>2494</v>
      </c>
      <c r="F18" s="166">
        <f t="shared" si="2"/>
        <v>1650</v>
      </c>
      <c r="G18" s="167">
        <f t="shared" si="2"/>
        <v>0</v>
      </c>
      <c r="H18" s="168">
        <f t="shared" si="2"/>
        <v>0</v>
      </c>
      <c r="I18" s="168">
        <f t="shared" si="2"/>
        <v>0</v>
      </c>
      <c r="J18" s="168">
        <f t="shared" si="2"/>
        <v>0</v>
      </c>
      <c r="K18" s="168">
        <f t="shared" si="2"/>
        <v>0</v>
      </c>
      <c r="L18" s="169">
        <f t="shared" si="2"/>
        <v>0</v>
      </c>
      <c r="M18" s="165">
        <f>SUM(F18:L18)</f>
        <v>1650</v>
      </c>
    </row>
    <row r="19" spans="1:13" x14ac:dyDescent="0.3">
      <c r="A19" s="170" t="s">
        <v>71</v>
      </c>
      <c r="B19" s="423"/>
      <c r="C19" s="171">
        <v>150</v>
      </c>
      <c r="D19" s="172">
        <f>150</f>
        <v>150</v>
      </c>
      <c r="E19" s="9">
        <f>150</f>
        <v>150</v>
      </c>
      <c r="F19" s="173">
        <v>11.6</v>
      </c>
      <c r="G19" s="11">
        <v>0</v>
      </c>
      <c r="H19" s="174"/>
      <c r="I19" s="174"/>
      <c r="J19" s="174"/>
      <c r="K19" s="174"/>
      <c r="L19" s="175"/>
      <c r="M19" s="172">
        <f>SUM(F19:L19)</f>
        <v>11.6</v>
      </c>
    </row>
    <row r="20" spans="1:13" x14ac:dyDescent="0.3">
      <c r="A20" s="12" t="s">
        <v>40</v>
      </c>
      <c r="B20" s="423"/>
      <c r="C20" s="176"/>
      <c r="D20" s="177"/>
      <c r="E20" s="13"/>
      <c r="F20" s="178"/>
      <c r="G20" s="15"/>
      <c r="H20" s="179"/>
      <c r="I20" s="179"/>
      <c r="J20" s="179"/>
      <c r="K20" s="179"/>
      <c r="L20" s="180"/>
      <c r="M20" s="172"/>
    </row>
    <row r="21" spans="1:13" x14ac:dyDescent="0.3">
      <c r="A21" s="181" t="s">
        <v>41</v>
      </c>
      <c r="B21" s="423"/>
      <c r="C21" s="176">
        <v>737.5</v>
      </c>
      <c r="D21" s="177">
        <v>737.5</v>
      </c>
      <c r="E21" s="13">
        <v>737.5</v>
      </c>
      <c r="F21" s="178">
        <v>460</v>
      </c>
      <c r="G21" s="15">
        <v>0</v>
      </c>
      <c r="H21" s="179"/>
      <c r="I21" s="179"/>
      <c r="J21" s="179"/>
      <c r="K21" s="179"/>
      <c r="L21" s="180"/>
      <c r="M21" s="172">
        <f t="shared" ref="M21:M24" si="3">SUM(F21:L21)</f>
        <v>460</v>
      </c>
    </row>
    <row r="22" spans="1:13" x14ac:dyDescent="0.3">
      <c r="A22" s="181" t="s">
        <v>42</v>
      </c>
      <c r="B22" s="423"/>
      <c r="C22" s="176">
        <v>839</v>
      </c>
      <c r="D22" s="177">
        <v>839</v>
      </c>
      <c r="E22" s="13">
        <v>839</v>
      </c>
      <c r="F22" s="178">
        <v>910</v>
      </c>
      <c r="G22" s="15">
        <v>0</v>
      </c>
      <c r="H22" s="179"/>
      <c r="I22" s="179"/>
      <c r="J22" s="179"/>
      <c r="K22" s="179"/>
      <c r="L22" s="180"/>
      <c r="M22" s="172">
        <f t="shared" si="3"/>
        <v>910</v>
      </c>
    </row>
    <row r="23" spans="1:13" x14ac:dyDescent="0.3">
      <c r="A23" s="181" t="s">
        <v>43</v>
      </c>
      <c r="B23" s="423"/>
      <c r="C23" s="176"/>
      <c r="D23" s="177"/>
      <c r="E23" s="13"/>
      <c r="F23" s="178"/>
      <c r="G23" s="15"/>
      <c r="H23" s="179"/>
      <c r="I23" s="179"/>
      <c r="J23" s="179"/>
      <c r="K23" s="179"/>
      <c r="L23" s="180"/>
      <c r="M23" s="172"/>
    </row>
    <row r="24" spans="1:13" ht="15" thickBot="1" x14ac:dyDescent="0.35">
      <c r="A24" s="182" t="s">
        <v>72</v>
      </c>
      <c r="B24" s="423"/>
      <c r="C24" s="183">
        <v>767.5</v>
      </c>
      <c r="D24" s="184">
        <f>767.5</f>
        <v>767.5</v>
      </c>
      <c r="E24" s="16">
        <f>767.5</f>
        <v>767.5</v>
      </c>
      <c r="F24" s="185">
        <v>268.39999999999998</v>
      </c>
      <c r="G24" s="18">
        <v>0</v>
      </c>
      <c r="H24" s="186"/>
      <c r="I24" s="186"/>
      <c r="J24" s="186"/>
      <c r="K24" s="186"/>
      <c r="L24" s="187"/>
      <c r="M24" s="188">
        <f t="shared" si="3"/>
        <v>268.39999999999998</v>
      </c>
    </row>
    <row r="25" spans="1:13" x14ac:dyDescent="0.3">
      <c r="A25" s="182" t="s">
        <v>45</v>
      </c>
      <c r="B25" s="189" t="s">
        <v>46</v>
      </c>
      <c r="C25" s="190"/>
      <c r="D25" s="191"/>
      <c r="E25" s="19"/>
      <c r="F25" s="192"/>
      <c r="G25" s="21"/>
      <c r="H25" s="193"/>
      <c r="I25" s="193"/>
      <c r="J25" s="193"/>
      <c r="K25" s="193"/>
      <c r="L25" s="194"/>
      <c r="M25" s="191"/>
    </row>
    <row r="26" spans="1:13" ht="29.4" thickBot="1" x14ac:dyDescent="0.35">
      <c r="A26" s="195" t="s">
        <v>47</v>
      </c>
      <c r="B26" s="424" t="s">
        <v>73</v>
      </c>
      <c r="C26" s="425"/>
      <c r="D26" s="38"/>
      <c r="E26" s="39"/>
      <c r="F26" s="426" t="s">
        <v>180</v>
      </c>
      <c r="G26" s="421"/>
      <c r="H26" s="421"/>
      <c r="I26" s="421"/>
      <c r="J26" s="421"/>
      <c r="K26" s="421"/>
      <c r="L26" s="421"/>
      <c r="M26" s="422"/>
    </row>
    <row r="27" spans="1:13" ht="28.8" x14ac:dyDescent="0.3">
      <c r="A27" s="196" t="s">
        <v>48</v>
      </c>
      <c r="B27" s="427" t="s">
        <v>49</v>
      </c>
      <c r="C27" s="197" t="s">
        <v>58</v>
      </c>
      <c r="D27" s="197" t="s">
        <v>58</v>
      </c>
      <c r="E27" s="197" t="s">
        <v>58</v>
      </c>
      <c r="F27" s="198" t="str">
        <f>IF($D27="n.a.","n.a.",SUM(F28:F32))</f>
        <v>n.a.</v>
      </c>
      <c r="G27" s="199" t="str">
        <f t="shared" ref="G27:M27" si="4">IF($D27="n.a.","n.a.",SUM(G28:G32))</f>
        <v>n.a.</v>
      </c>
      <c r="H27" s="200" t="str">
        <f t="shared" si="4"/>
        <v>n.a.</v>
      </c>
      <c r="I27" s="200" t="str">
        <f t="shared" si="4"/>
        <v>n.a.</v>
      </c>
      <c r="J27" s="200" t="str">
        <f t="shared" si="4"/>
        <v>n.a.</v>
      </c>
      <c r="K27" s="200" t="str">
        <f t="shared" si="4"/>
        <v>n.a.</v>
      </c>
      <c r="L27" s="201" t="str">
        <f t="shared" si="4"/>
        <v>n.a.</v>
      </c>
      <c r="M27" s="197" t="str">
        <f t="shared" si="4"/>
        <v>n.a.</v>
      </c>
    </row>
    <row r="28" spans="1:13" x14ac:dyDescent="0.3">
      <c r="A28" s="202" t="s">
        <v>50</v>
      </c>
      <c r="B28" s="423"/>
      <c r="C28" s="203"/>
      <c r="D28" s="26"/>
      <c r="E28" s="26"/>
      <c r="F28" s="204"/>
      <c r="G28" s="104"/>
      <c r="H28" s="205"/>
      <c r="I28" s="205"/>
      <c r="J28" s="205"/>
      <c r="K28" s="205"/>
      <c r="L28" s="206"/>
      <c r="M28" s="207" t="str">
        <f>IF(D28="","",SUM(F28:L28))</f>
        <v/>
      </c>
    </row>
    <row r="29" spans="1:13" x14ac:dyDescent="0.3">
      <c r="A29" s="202" t="s">
        <v>51</v>
      </c>
      <c r="B29" s="423"/>
      <c r="C29" s="203"/>
      <c r="D29" s="26"/>
      <c r="E29" s="26"/>
      <c r="F29" s="204"/>
      <c r="G29" s="104"/>
      <c r="H29" s="205"/>
      <c r="I29" s="205"/>
      <c r="J29" s="205"/>
      <c r="K29" s="205"/>
      <c r="L29" s="206"/>
      <c r="M29" s="207" t="str">
        <f t="shared" ref="M29:M32" si="5">IF(D29="","",SUM(F29:L29))</f>
        <v/>
      </c>
    </row>
    <row r="30" spans="1:13" x14ac:dyDescent="0.3">
      <c r="A30" s="202" t="s">
        <v>52</v>
      </c>
      <c r="B30" s="423"/>
      <c r="C30" s="203"/>
      <c r="D30" s="26"/>
      <c r="E30" s="26"/>
      <c r="F30" s="204"/>
      <c r="G30" s="104"/>
      <c r="H30" s="205"/>
      <c r="I30" s="205"/>
      <c r="J30" s="205"/>
      <c r="K30" s="205"/>
      <c r="L30" s="206"/>
      <c r="M30" s="207" t="str">
        <f t="shared" si="5"/>
        <v/>
      </c>
    </row>
    <row r="31" spans="1:13" x14ac:dyDescent="0.3">
      <c r="A31" s="202" t="s">
        <v>53</v>
      </c>
      <c r="B31" s="423"/>
      <c r="C31" s="203"/>
      <c r="D31" s="26"/>
      <c r="E31" s="26"/>
      <c r="F31" s="204"/>
      <c r="G31" s="104"/>
      <c r="H31" s="205"/>
      <c r="I31" s="205"/>
      <c r="J31" s="205"/>
      <c r="K31" s="205"/>
      <c r="L31" s="206"/>
      <c r="M31" s="207" t="str">
        <f t="shared" si="5"/>
        <v/>
      </c>
    </row>
    <row r="32" spans="1:13" x14ac:dyDescent="0.3">
      <c r="A32" s="29" t="s">
        <v>54</v>
      </c>
      <c r="B32" s="428"/>
      <c r="C32" s="203"/>
      <c r="D32" s="26"/>
      <c r="E32" s="26"/>
      <c r="F32" s="204"/>
      <c r="G32" s="104"/>
      <c r="H32" s="205"/>
      <c r="I32" s="205"/>
      <c r="J32" s="205"/>
      <c r="K32" s="205"/>
      <c r="L32" s="206"/>
      <c r="M32" s="207" t="str">
        <f t="shared" si="5"/>
        <v/>
      </c>
    </row>
    <row r="33" spans="1:74" ht="17.25" customHeight="1" thickBot="1" x14ac:dyDescent="0.35">
      <c r="A33" s="208" t="s">
        <v>55</v>
      </c>
      <c r="B33" s="408"/>
      <c r="C33" s="409"/>
      <c r="D33" s="30"/>
      <c r="E33" s="30"/>
      <c r="F33" s="30"/>
      <c r="G33" s="30"/>
      <c r="H33" s="30"/>
      <c r="I33" s="30"/>
      <c r="J33" s="30"/>
      <c r="K33" s="30"/>
      <c r="L33" s="30"/>
      <c r="M33" s="31"/>
    </row>
    <row r="34" spans="1:74" ht="28.8" x14ac:dyDescent="0.3">
      <c r="A34" s="196" t="s">
        <v>56</v>
      </c>
      <c r="B34" s="394" t="s">
        <v>202</v>
      </c>
      <c r="C34" s="483">
        <v>3960000</v>
      </c>
      <c r="D34" s="483">
        <v>3960000</v>
      </c>
      <c r="E34" s="481">
        <v>3960000</v>
      </c>
      <c r="F34" s="210">
        <f>IF($C34="n.a.","n.a.",F35+F36)</f>
        <v>0</v>
      </c>
      <c r="G34" s="211">
        <f t="shared" ref="G34:M34" si="6">IF($C34="n.a.","n.a.",G35+G36)</f>
        <v>0</v>
      </c>
      <c r="H34" s="212">
        <f t="shared" si="6"/>
        <v>0</v>
      </c>
      <c r="I34" s="212">
        <f t="shared" si="6"/>
        <v>0</v>
      </c>
      <c r="J34" s="212">
        <f t="shared" si="6"/>
        <v>0</v>
      </c>
      <c r="K34" s="212">
        <f t="shared" si="6"/>
        <v>0</v>
      </c>
      <c r="L34" s="213">
        <f t="shared" si="6"/>
        <v>0</v>
      </c>
      <c r="M34" s="209">
        <f t="shared" si="6"/>
        <v>0</v>
      </c>
    </row>
    <row r="35" spans="1:74" x14ac:dyDescent="0.3">
      <c r="A35" s="181" t="s">
        <v>59</v>
      </c>
      <c r="B35" s="395"/>
      <c r="C35" s="484">
        <v>1980000</v>
      </c>
      <c r="D35" s="484">
        <v>1980000</v>
      </c>
      <c r="E35" s="482">
        <v>1980000</v>
      </c>
      <c r="F35" s="215"/>
      <c r="G35" s="40">
        <v>0</v>
      </c>
      <c r="H35" s="216"/>
      <c r="I35" s="216"/>
      <c r="J35" s="216"/>
      <c r="K35" s="216"/>
      <c r="L35" s="217"/>
      <c r="M35" s="214">
        <f>IF($C$34="n.a.","",SUM(F35:L35))</f>
        <v>0</v>
      </c>
    </row>
    <row r="36" spans="1:74" x14ac:dyDescent="0.3">
      <c r="A36" s="181" t="s">
        <v>60</v>
      </c>
      <c r="B36" s="395"/>
      <c r="C36" s="484">
        <v>1980000</v>
      </c>
      <c r="D36" s="484">
        <v>1980000</v>
      </c>
      <c r="E36" s="482">
        <v>1980000</v>
      </c>
      <c r="F36" s="218"/>
      <c r="G36" s="41">
        <v>0</v>
      </c>
      <c r="H36" s="219"/>
      <c r="I36" s="219"/>
      <c r="J36" s="219"/>
      <c r="K36" s="219"/>
      <c r="L36" s="220"/>
      <c r="M36" s="214">
        <f>IF($C$34="n.a.","",SUM(F36:L36))</f>
        <v>0</v>
      </c>
    </row>
    <row r="37" spans="1:74" s="221" customFormat="1" ht="29.4" thickBot="1" x14ac:dyDescent="0.35">
      <c r="A37" s="208" t="s">
        <v>61</v>
      </c>
      <c r="B37" s="396"/>
      <c r="C37" s="397"/>
      <c r="D37" s="397"/>
      <c r="E37" s="397"/>
      <c r="F37" s="397"/>
      <c r="G37" s="397"/>
      <c r="H37" s="397"/>
      <c r="I37" s="397"/>
      <c r="J37" s="397"/>
      <c r="K37" s="397"/>
      <c r="L37" s="397"/>
      <c r="M37" s="398"/>
    </row>
    <row r="38" spans="1:74" s="221" customFormat="1" ht="18.75" customHeight="1" x14ac:dyDescent="0.3">
      <c r="A38" s="196" t="s">
        <v>62</v>
      </c>
      <c r="B38" s="222" t="s">
        <v>63</v>
      </c>
      <c r="C38" s="223" t="s">
        <v>58</v>
      </c>
      <c r="D38" s="32" t="s">
        <v>58</v>
      </c>
      <c r="E38" s="32" t="s">
        <v>58</v>
      </c>
      <c r="F38" s="224" t="str">
        <f>IF($C38="n.a.","n.a.","")</f>
        <v>n.a.</v>
      </c>
      <c r="G38" s="105" t="str">
        <f t="shared" ref="G38:L38" si="7">IF($C38="n.a.","n.a.","")</f>
        <v>n.a.</v>
      </c>
      <c r="H38" s="225" t="str">
        <f t="shared" si="7"/>
        <v>n.a.</v>
      </c>
      <c r="I38" s="225" t="str">
        <f t="shared" si="7"/>
        <v>n.a.</v>
      </c>
      <c r="J38" s="225" t="str">
        <f t="shared" si="7"/>
        <v>n.a.</v>
      </c>
      <c r="K38" s="225" t="str">
        <f t="shared" si="7"/>
        <v>n.a.</v>
      </c>
      <c r="L38" s="225" t="str">
        <f t="shared" si="7"/>
        <v>n.a.</v>
      </c>
      <c r="M38" s="226" t="str">
        <f>IF(C38="n.a.","n.a.",SUM(F38:L38))</f>
        <v>n.a.</v>
      </c>
    </row>
    <row r="39" spans="1:74" s="221" customFormat="1" ht="21.75" customHeight="1" thickBot="1" x14ac:dyDescent="0.35">
      <c r="A39" s="170" t="s">
        <v>64</v>
      </c>
      <c r="B39" s="56"/>
      <c r="C39" s="106"/>
      <c r="D39" s="106"/>
      <c r="E39" s="106"/>
      <c r="F39" s="227"/>
      <c r="G39" s="106"/>
      <c r="H39" s="227"/>
      <c r="I39" s="227"/>
      <c r="J39" s="227"/>
      <c r="K39" s="227"/>
      <c r="L39" s="227"/>
      <c r="M39" s="228"/>
    </row>
    <row r="40" spans="1:74" ht="44.25" customHeight="1" x14ac:dyDescent="0.3">
      <c r="A40" s="399" t="s">
        <v>65</v>
      </c>
      <c r="B40" s="400"/>
      <c r="C40" s="400"/>
      <c r="D40" s="400"/>
      <c r="E40" s="400"/>
      <c r="F40" s="400"/>
      <c r="G40" s="400"/>
      <c r="H40" s="400"/>
      <c r="I40" s="400"/>
      <c r="J40" s="400"/>
      <c r="K40" s="400"/>
      <c r="L40" s="400"/>
      <c r="M40" s="401"/>
    </row>
    <row r="41" spans="1:74" ht="24.75" customHeight="1" x14ac:dyDescent="0.3">
      <c r="A41" s="42" t="s">
        <v>74</v>
      </c>
      <c r="B41" s="43"/>
      <c r="C41" s="29"/>
      <c r="D41" s="44"/>
      <c r="E41" s="44"/>
      <c r="F41" s="229">
        <v>0</v>
      </c>
      <c r="G41" s="45">
        <v>0</v>
      </c>
      <c r="H41" s="230"/>
      <c r="I41" s="230"/>
      <c r="J41" s="230"/>
      <c r="K41" s="230"/>
      <c r="L41" s="230"/>
      <c r="M41" s="231">
        <f>SUM(F41:L41)</f>
        <v>0</v>
      </c>
    </row>
    <row r="42" spans="1:74" ht="27" customHeight="1" x14ac:dyDescent="0.3">
      <c r="A42" s="42" t="s">
        <v>75</v>
      </c>
      <c r="B42" s="46"/>
      <c r="C42" s="29"/>
      <c r="D42" s="44"/>
      <c r="E42" s="47"/>
      <c r="F42" s="232">
        <v>0</v>
      </c>
      <c r="G42" s="48">
        <v>0</v>
      </c>
      <c r="H42" s="233"/>
      <c r="I42" s="233"/>
      <c r="J42" s="233"/>
      <c r="K42" s="233"/>
      <c r="L42" s="233"/>
      <c r="M42" s="234">
        <f>SUM(F42:L42)</f>
        <v>0</v>
      </c>
    </row>
    <row r="43" spans="1:74" ht="24.75" customHeight="1" x14ac:dyDescent="0.3">
      <c r="A43" s="42" t="s">
        <v>76</v>
      </c>
      <c r="B43" s="46"/>
      <c r="C43" s="29"/>
      <c r="D43" s="44"/>
      <c r="E43" s="47"/>
      <c r="F43" s="232">
        <v>0</v>
      </c>
      <c r="G43" s="48">
        <v>0</v>
      </c>
      <c r="H43" s="233"/>
      <c r="I43" s="233"/>
      <c r="J43" s="233"/>
      <c r="K43" s="233"/>
      <c r="L43" s="233"/>
      <c r="M43" s="234"/>
    </row>
    <row r="44" spans="1:74" ht="24.75" customHeight="1" x14ac:dyDescent="0.3">
      <c r="A44" s="42" t="s">
        <v>77</v>
      </c>
      <c r="B44" s="46"/>
      <c r="C44" s="29"/>
      <c r="D44" s="44"/>
      <c r="E44" s="47"/>
      <c r="F44" s="235">
        <v>0</v>
      </c>
      <c r="G44" s="48">
        <v>0</v>
      </c>
      <c r="H44" s="233"/>
      <c r="I44" s="233"/>
      <c r="J44" s="233"/>
      <c r="K44" s="233"/>
      <c r="L44" s="233"/>
      <c r="M44" s="234"/>
    </row>
    <row r="45" spans="1:74" ht="24.75" customHeight="1" x14ac:dyDescent="0.3">
      <c r="A45" s="42" t="s">
        <v>78</v>
      </c>
      <c r="B45" s="44"/>
      <c r="C45" s="29"/>
      <c r="D45" s="44"/>
      <c r="E45" s="44"/>
      <c r="F45" s="235">
        <v>0</v>
      </c>
      <c r="G45" s="48">
        <v>0</v>
      </c>
      <c r="H45" s="233"/>
      <c r="I45" s="233"/>
      <c r="J45" s="233"/>
      <c r="K45" s="233"/>
      <c r="L45" s="233"/>
      <c r="M45" s="234"/>
    </row>
    <row r="46" spans="1:74" ht="16.5" customHeight="1" thickBot="1" x14ac:dyDescent="0.35">
      <c r="A46" s="53" t="s">
        <v>79</v>
      </c>
      <c r="B46" s="402"/>
      <c r="C46" s="403"/>
      <c r="D46" s="403"/>
      <c r="E46" s="404"/>
      <c r="F46" s="405" t="s">
        <v>80</v>
      </c>
      <c r="G46" s="406"/>
      <c r="H46" s="406"/>
      <c r="I46" s="406"/>
      <c r="J46" s="406"/>
      <c r="K46" s="406"/>
      <c r="L46" s="406"/>
      <c r="M46" s="407"/>
      <c r="N46" s="237"/>
      <c r="O46" s="237"/>
      <c r="P46" s="237"/>
      <c r="Q46" s="237"/>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237"/>
      <c r="AP46" s="237"/>
      <c r="AQ46" s="237"/>
      <c r="AR46" s="237"/>
      <c r="AS46" s="237"/>
      <c r="AT46" s="237"/>
      <c r="AU46" s="237"/>
      <c r="AV46" s="237"/>
      <c r="AW46" s="237"/>
      <c r="AX46" s="237"/>
      <c r="AY46" s="237"/>
      <c r="AZ46" s="237"/>
      <c r="BA46" s="237"/>
      <c r="BB46" s="237"/>
      <c r="BC46" s="237"/>
      <c r="BD46" s="237"/>
      <c r="BE46" s="237"/>
      <c r="BF46" s="237"/>
      <c r="BG46" s="237"/>
      <c r="BH46" s="237"/>
      <c r="BI46" s="237"/>
      <c r="BJ46" s="237"/>
      <c r="BK46" s="237"/>
      <c r="BL46" s="237"/>
      <c r="BM46" s="237"/>
      <c r="BN46" s="237"/>
      <c r="BO46" s="237"/>
      <c r="BP46" s="237"/>
      <c r="BQ46" s="237"/>
      <c r="BR46" s="237"/>
      <c r="BS46" s="237"/>
      <c r="BT46" s="237"/>
      <c r="BU46" s="237"/>
      <c r="BV46" s="237"/>
    </row>
    <row r="47" spans="1:74" ht="2.25" customHeight="1" thickTop="1" x14ac:dyDescent="0.3">
      <c r="A47" s="54"/>
      <c r="B47" s="54"/>
      <c r="C47" s="1"/>
      <c r="D47" s="34"/>
      <c r="E47" s="34"/>
      <c r="F47" s="239"/>
      <c r="G47" s="34"/>
      <c r="H47" s="239"/>
      <c r="I47" s="239"/>
      <c r="J47" s="239"/>
      <c r="K47" s="239"/>
      <c r="L47" s="239"/>
      <c r="M47" s="239"/>
    </row>
    <row r="48" spans="1:74" ht="12" hidden="1" customHeight="1" x14ac:dyDescent="0.3">
      <c r="A48" s="1"/>
      <c r="B48" s="34"/>
      <c r="C48" s="34"/>
      <c r="D48" s="34"/>
      <c r="E48" s="34"/>
      <c r="F48" s="239"/>
      <c r="G48" s="34"/>
      <c r="H48" s="239"/>
      <c r="I48" s="239"/>
      <c r="J48" s="239"/>
      <c r="K48" s="239"/>
      <c r="L48" s="239"/>
      <c r="M48" s="239"/>
    </row>
    <row r="49" spans="1:13" ht="12" hidden="1" customHeight="1" x14ac:dyDescent="0.3">
      <c r="A49" s="35"/>
      <c r="B49" s="35"/>
      <c r="C49" s="35"/>
      <c r="D49" s="35"/>
      <c r="E49" s="35"/>
      <c r="F49" s="237"/>
      <c r="G49" s="36"/>
      <c r="H49" s="237"/>
      <c r="I49" s="237"/>
      <c r="J49" s="237"/>
      <c r="K49" s="237"/>
      <c r="L49" s="237"/>
      <c r="M49" s="237"/>
    </row>
    <row r="50" spans="1:13" ht="12" hidden="1" customHeight="1" x14ac:dyDescent="0.3">
      <c r="A50" s="241"/>
      <c r="B50" s="241"/>
      <c r="C50" s="241"/>
      <c r="D50" s="241"/>
      <c r="E50" s="241"/>
      <c r="F50" s="241"/>
      <c r="G50" s="241"/>
      <c r="H50" s="241"/>
      <c r="I50" s="241"/>
      <c r="J50" s="241"/>
      <c r="K50" s="241"/>
      <c r="L50" s="241"/>
      <c r="M50" s="241"/>
    </row>
    <row r="51" spans="1:13" ht="12" hidden="1" customHeight="1" x14ac:dyDescent="0.3"/>
    <row r="52" spans="1:13" ht="12" customHeight="1" x14ac:dyDescent="0.3">
      <c r="A52" s="242" t="s">
        <v>81</v>
      </c>
    </row>
    <row r="53" spans="1:13" s="243" customFormat="1" ht="21.75" customHeight="1" x14ac:dyDescent="0.3">
      <c r="A53" s="393" t="s">
        <v>66</v>
      </c>
      <c r="B53" s="393"/>
      <c r="C53" s="393"/>
      <c r="D53" s="393"/>
      <c r="E53" s="393"/>
      <c r="F53" s="393"/>
      <c r="G53" s="393"/>
      <c r="H53" s="393"/>
      <c r="I53" s="393"/>
      <c r="J53" s="393"/>
      <c r="K53" s="393"/>
      <c r="L53" s="393"/>
      <c r="M53" s="393"/>
    </row>
    <row r="54" spans="1:13" ht="15.6" x14ac:dyDescent="0.3">
      <c r="A54" s="244"/>
      <c r="B54" s="244"/>
      <c r="C54" s="244"/>
      <c r="D54" s="244"/>
      <c r="E54" s="244"/>
      <c r="F54" s="244"/>
      <c r="G54" s="244"/>
      <c r="H54" s="244"/>
      <c r="I54" s="244"/>
      <c r="J54" s="244"/>
      <c r="K54" s="244"/>
      <c r="L54" s="244"/>
      <c r="M54" s="244"/>
    </row>
    <row r="55" spans="1:13" ht="15.6" x14ac:dyDescent="0.3">
      <c r="A55" s="393" t="s">
        <v>82</v>
      </c>
      <c r="B55" s="393"/>
      <c r="C55" s="393"/>
      <c r="D55" s="393"/>
      <c r="E55" s="393"/>
      <c r="F55" s="393"/>
      <c r="G55" s="393"/>
      <c r="H55" s="393"/>
      <c r="I55" s="393"/>
      <c r="J55" s="393"/>
      <c r="K55" s="393"/>
      <c r="L55" s="393"/>
      <c r="M55" s="393"/>
    </row>
    <row r="56" spans="1:13" ht="15.6" x14ac:dyDescent="0.3">
      <c r="A56" s="244"/>
      <c r="B56" s="244"/>
      <c r="C56" s="244"/>
      <c r="D56" s="244"/>
      <c r="E56" s="244"/>
      <c r="F56" s="244"/>
      <c r="G56" s="244"/>
      <c r="H56" s="244"/>
      <c r="I56" s="244"/>
      <c r="J56" s="244"/>
      <c r="K56" s="244"/>
      <c r="L56" s="244"/>
      <c r="M56" s="244"/>
    </row>
    <row r="57" spans="1:13" ht="54" customHeight="1" x14ac:dyDescent="0.3">
      <c r="A57" s="393" t="s">
        <v>191</v>
      </c>
      <c r="B57" s="393"/>
      <c r="C57" s="393"/>
      <c r="D57" s="393"/>
      <c r="E57" s="393"/>
      <c r="F57" s="393"/>
      <c r="G57" s="393"/>
      <c r="H57" s="393"/>
      <c r="I57" s="393"/>
      <c r="J57" s="393"/>
      <c r="K57" s="393"/>
      <c r="L57" s="393"/>
      <c r="M57" s="393"/>
    </row>
  </sheetData>
  <sheetProtection insertRows="0" selectLockedCells="1"/>
  <mergeCells count="24">
    <mergeCell ref="B33:C33"/>
    <mergeCell ref="D4:M4"/>
    <mergeCell ref="A5:C5"/>
    <mergeCell ref="A6:C6"/>
    <mergeCell ref="A7:C7"/>
    <mergeCell ref="A8:C8"/>
    <mergeCell ref="A13:A14"/>
    <mergeCell ref="B13:B14"/>
    <mergeCell ref="C13:C14"/>
    <mergeCell ref="D13:D14"/>
    <mergeCell ref="E13:E14"/>
    <mergeCell ref="B16:M16"/>
    <mergeCell ref="B18:B24"/>
    <mergeCell ref="B26:C26"/>
    <mergeCell ref="F26:M26"/>
    <mergeCell ref="B27:B32"/>
    <mergeCell ref="A55:M55"/>
    <mergeCell ref="A57:M57"/>
    <mergeCell ref="B34:B36"/>
    <mergeCell ref="B37:M37"/>
    <mergeCell ref="A40:M40"/>
    <mergeCell ref="B46:E46"/>
    <mergeCell ref="F46:M46"/>
    <mergeCell ref="A53:M53"/>
  </mergeCells>
  <dataValidations count="1">
    <dataValidation operator="greaterThan" allowBlank="1" showInputMessage="1" showErrorMessage="1" sqref="A27:A39 D39:M39 B27:B34 C38:C39 B39 C27:C32 D27:M33"/>
  </dataValidations>
  <pageMargins left="0.5" right="0.25" top="0.25" bottom="0.25" header="0" footer="0"/>
  <pageSetup scale="4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tabSelected="1" topLeftCell="A4" zoomScale="80" zoomScaleNormal="80" workbookViewId="0">
      <selection activeCell="D43" sqref="D43"/>
    </sheetView>
  </sheetViews>
  <sheetFormatPr defaultColWidth="9.109375" defaultRowHeight="14.4" x14ac:dyDescent="0.3"/>
  <cols>
    <col min="1" max="1" width="56.5546875" style="110" customWidth="1"/>
    <col min="2" max="2" width="12.33203125" style="110" customWidth="1"/>
    <col min="3" max="5" width="21.109375" style="110" customWidth="1"/>
    <col min="6" max="13" width="14.88671875" style="110" customWidth="1"/>
    <col min="14" max="15" width="9.109375" style="110"/>
    <col min="16" max="16" width="12.109375" style="110" bestFit="1" customWidth="1"/>
    <col min="17" max="16384" width="9.109375" style="110"/>
  </cols>
  <sheetData>
    <row r="1" spans="1:13" ht="23.4" x14ac:dyDescent="0.45">
      <c r="A1" s="109" t="s">
        <v>0</v>
      </c>
      <c r="L1" s="111"/>
    </row>
    <row r="2" spans="1:13" ht="18" x14ac:dyDescent="0.35">
      <c r="A2" s="112"/>
      <c r="I2" s="113" t="s">
        <v>1</v>
      </c>
      <c r="J2" s="2">
        <v>41864</v>
      </c>
      <c r="L2" s="114" t="s">
        <v>2</v>
      </c>
      <c r="M2" s="115">
        <v>41737</v>
      </c>
    </row>
    <row r="3" spans="1:13" ht="15" thickBot="1" x14ac:dyDescent="0.35">
      <c r="A3" s="111"/>
    </row>
    <row r="4" spans="1:13" ht="16.2" thickTop="1" x14ac:dyDescent="0.3">
      <c r="A4" s="3" t="s">
        <v>67</v>
      </c>
      <c r="B4" s="116"/>
      <c r="C4" s="117" t="s">
        <v>3</v>
      </c>
      <c r="D4" s="410" t="s">
        <v>93</v>
      </c>
      <c r="E4" s="410"/>
      <c r="F4" s="410"/>
      <c r="G4" s="410"/>
      <c r="H4" s="410"/>
      <c r="I4" s="410"/>
      <c r="J4" s="410"/>
      <c r="K4" s="410"/>
      <c r="L4" s="410"/>
      <c r="M4" s="411"/>
    </row>
    <row r="5" spans="1:13" ht="15.6" x14ac:dyDescent="0.3">
      <c r="A5" s="412" t="s">
        <v>4</v>
      </c>
      <c r="B5" s="413"/>
      <c r="C5" s="413"/>
      <c r="D5" s="4" t="s">
        <v>68</v>
      </c>
      <c r="E5" s="4"/>
      <c r="F5" s="118"/>
      <c r="G5" s="118"/>
      <c r="J5" s="119"/>
      <c r="K5" s="120" t="s">
        <v>5</v>
      </c>
      <c r="L5" s="110" t="s">
        <v>83</v>
      </c>
      <c r="M5" s="121"/>
    </row>
    <row r="6" spans="1:13" ht="15.6" x14ac:dyDescent="0.3">
      <c r="A6" s="412" t="s">
        <v>7</v>
      </c>
      <c r="B6" s="413"/>
      <c r="C6" s="413"/>
      <c r="D6" s="4" t="s">
        <v>70</v>
      </c>
      <c r="E6" s="4"/>
      <c r="F6" s="118"/>
      <c r="G6" s="118"/>
      <c r="I6" s="119"/>
      <c r="J6" s="119"/>
      <c r="K6" s="120" t="s">
        <v>5</v>
      </c>
      <c r="M6" s="122"/>
    </row>
    <row r="7" spans="1:13" ht="15.6" x14ac:dyDescent="0.3">
      <c r="A7" s="412" t="s">
        <v>9</v>
      </c>
      <c r="B7" s="413"/>
      <c r="C7" s="413"/>
      <c r="D7" s="5">
        <v>50</v>
      </c>
      <c r="E7" s="5"/>
      <c r="F7" s="123"/>
      <c r="G7" s="123"/>
      <c r="H7" s="123"/>
      <c r="I7" s="119"/>
      <c r="J7" s="119"/>
      <c r="K7" s="120" t="s">
        <v>10</v>
      </c>
      <c r="L7" s="124">
        <v>20</v>
      </c>
      <c r="M7" s="122" t="s">
        <v>11</v>
      </c>
    </row>
    <row r="8" spans="1:13" ht="15.6" x14ac:dyDescent="0.3">
      <c r="A8" s="412" t="s">
        <v>12</v>
      </c>
      <c r="B8" s="413"/>
      <c r="C8" s="413"/>
      <c r="D8" s="6">
        <v>40483</v>
      </c>
      <c r="E8" s="6"/>
      <c r="F8" s="118"/>
      <c r="G8" s="118"/>
      <c r="H8" s="123"/>
      <c r="I8" s="119"/>
      <c r="J8" s="119"/>
      <c r="K8" s="125" t="s">
        <v>13</v>
      </c>
      <c r="L8" s="7">
        <v>41820</v>
      </c>
      <c r="M8" s="126"/>
    </row>
    <row r="9" spans="1:13" ht="16.2" thickBot="1" x14ac:dyDescent="0.35">
      <c r="A9" s="127"/>
      <c r="B9" s="128"/>
      <c r="C9" s="128" t="s">
        <v>14</v>
      </c>
      <c r="D9" s="129" t="s">
        <v>15</v>
      </c>
      <c r="E9" s="130">
        <v>41456</v>
      </c>
      <c r="F9" s="129" t="s">
        <v>16</v>
      </c>
      <c r="G9" s="130">
        <v>41820</v>
      </c>
      <c r="H9" s="131"/>
      <c r="I9" s="132"/>
      <c r="J9" s="132"/>
      <c r="K9" s="132"/>
      <c r="L9" s="128"/>
      <c r="M9" s="133"/>
    </row>
    <row r="10" spans="1:13" ht="16.2" thickTop="1" x14ac:dyDescent="0.3">
      <c r="A10" s="120"/>
      <c r="B10" s="120"/>
      <c r="C10" s="120"/>
      <c r="D10" s="134"/>
      <c r="E10" s="134"/>
      <c r="G10" s="134"/>
      <c r="I10" s="119"/>
      <c r="J10" s="119"/>
      <c r="K10" s="119"/>
      <c r="L10" s="120"/>
      <c r="M10" s="123"/>
    </row>
    <row r="11" spans="1:13" ht="15.6" x14ac:dyDescent="0.3">
      <c r="A11" s="135" t="s">
        <v>17</v>
      </c>
      <c r="B11" s="136"/>
      <c r="C11" s="120"/>
      <c r="G11" s="123"/>
      <c r="H11" s="123"/>
      <c r="I11" s="123"/>
      <c r="J11" s="123"/>
      <c r="K11" s="123"/>
      <c r="L11" s="123"/>
      <c r="M11" s="123"/>
    </row>
    <row r="12" spans="1:13" ht="16.2" thickBot="1" x14ac:dyDescent="0.35">
      <c r="A12" s="128"/>
      <c r="B12" s="128"/>
    </row>
    <row r="13" spans="1:13" ht="30" thickTop="1" thickBot="1" x14ac:dyDescent="0.35">
      <c r="A13" s="414" t="s">
        <v>18</v>
      </c>
      <c r="B13" s="416" t="s">
        <v>19</v>
      </c>
      <c r="C13" s="418" t="s">
        <v>20</v>
      </c>
      <c r="D13" s="419" t="s">
        <v>21</v>
      </c>
      <c r="E13" s="420" t="s">
        <v>22</v>
      </c>
      <c r="F13" s="138" t="s">
        <v>23</v>
      </c>
      <c r="G13" s="139" t="s">
        <v>24</v>
      </c>
      <c r="H13" s="140" t="s">
        <v>25</v>
      </c>
      <c r="I13" s="140" t="s">
        <v>26</v>
      </c>
      <c r="J13" s="140" t="s">
        <v>27</v>
      </c>
      <c r="K13" s="140" t="s">
        <v>28</v>
      </c>
      <c r="L13" s="141" t="s">
        <v>29</v>
      </c>
      <c r="M13" s="142" t="s">
        <v>30</v>
      </c>
    </row>
    <row r="14" spans="1:13" ht="46.5" customHeight="1" thickTop="1" thickBot="1" x14ac:dyDescent="0.35">
      <c r="A14" s="415"/>
      <c r="B14" s="417"/>
      <c r="C14" s="418"/>
      <c r="D14" s="419"/>
      <c r="E14" s="420"/>
      <c r="F14" s="143" t="s">
        <v>31</v>
      </c>
      <c r="G14" s="144" t="s">
        <v>32</v>
      </c>
      <c r="H14" s="145" t="s">
        <v>32</v>
      </c>
      <c r="I14" s="145" t="s">
        <v>32</v>
      </c>
      <c r="J14" s="145" t="s">
        <v>32</v>
      </c>
      <c r="K14" s="145" t="s">
        <v>32</v>
      </c>
      <c r="L14" s="146" t="s">
        <v>32</v>
      </c>
      <c r="M14" s="147" t="s">
        <v>32</v>
      </c>
    </row>
    <row r="15" spans="1:13" ht="29.4" thickTop="1" x14ac:dyDescent="0.3">
      <c r="A15" s="148" t="s">
        <v>33</v>
      </c>
      <c r="B15" s="149" t="s">
        <v>34</v>
      </c>
      <c r="C15" s="376">
        <v>7134000</v>
      </c>
      <c r="D15" s="377">
        <v>7134000</v>
      </c>
      <c r="E15" s="485">
        <v>1491000</v>
      </c>
      <c r="F15" s="375">
        <v>992561</v>
      </c>
      <c r="G15" s="8">
        <f>1537395-992561</f>
        <v>544834</v>
      </c>
      <c r="H15" s="306"/>
      <c r="I15" s="306"/>
      <c r="J15" s="306"/>
      <c r="K15" s="306"/>
      <c r="L15" s="307"/>
      <c r="M15" s="308">
        <f>SUM(F15:L15)</f>
        <v>1537395</v>
      </c>
    </row>
    <row r="16" spans="1:13" ht="54.75" customHeight="1" thickBot="1" x14ac:dyDescent="0.35">
      <c r="A16" s="156" t="s">
        <v>35</v>
      </c>
      <c r="B16" s="429" t="s">
        <v>207</v>
      </c>
      <c r="C16" s="430"/>
      <c r="D16" s="430"/>
      <c r="E16" s="430"/>
      <c r="F16" s="430"/>
      <c r="G16" s="430"/>
      <c r="H16" s="430"/>
      <c r="I16" s="430"/>
      <c r="J16" s="430"/>
      <c r="K16" s="430"/>
      <c r="L16" s="430"/>
      <c r="M16" s="431"/>
    </row>
    <row r="17" spans="1:13" ht="15" thickBot="1" x14ac:dyDescent="0.35">
      <c r="A17" s="157" t="s">
        <v>36</v>
      </c>
      <c r="B17" s="158"/>
      <c r="C17" s="251">
        <f>+$D$7+C18</f>
        <v>713.44</v>
      </c>
      <c r="D17" s="251">
        <f t="shared" ref="D17:F17" si="0">+$D$7+D18</f>
        <v>713.32500000000005</v>
      </c>
      <c r="E17" s="251">
        <f t="shared" si="0"/>
        <v>713.32500000000005</v>
      </c>
      <c r="F17" s="252">
        <f t="shared" si="0"/>
        <v>305.63</v>
      </c>
      <c r="G17" s="253">
        <f>F17+G18</f>
        <v>305.63</v>
      </c>
      <c r="H17" s="254">
        <f t="shared" ref="H17:L17" si="1">G17+H18</f>
        <v>305.63</v>
      </c>
      <c r="I17" s="254">
        <f t="shared" si="1"/>
        <v>305.63</v>
      </c>
      <c r="J17" s="254">
        <f t="shared" si="1"/>
        <v>305.63</v>
      </c>
      <c r="K17" s="254">
        <f t="shared" si="1"/>
        <v>305.63</v>
      </c>
      <c r="L17" s="255">
        <f t="shared" si="1"/>
        <v>305.63</v>
      </c>
      <c r="M17" s="252">
        <f>L17</f>
        <v>305.63</v>
      </c>
    </row>
    <row r="18" spans="1:13" ht="16.8" thickTop="1" thickBot="1" x14ac:dyDescent="0.35">
      <c r="A18" s="164" t="s">
        <v>37</v>
      </c>
      <c r="B18" s="423" t="s">
        <v>38</v>
      </c>
      <c r="C18" s="165">
        <v>663.44</v>
      </c>
      <c r="D18" s="165">
        <f t="shared" ref="D18:L18" si="2">SUM(D19:D24)</f>
        <v>663.32500000000005</v>
      </c>
      <c r="E18" s="165">
        <f t="shared" si="2"/>
        <v>663.32500000000005</v>
      </c>
      <c r="F18" s="166">
        <f t="shared" si="2"/>
        <v>255.63</v>
      </c>
      <c r="G18" s="167">
        <f t="shared" si="2"/>
        <v>0</v>
      </c>
      <c r="H18" s="168">
        <f t="shared" si="2"/>
        <v>0</v>
      </c>
      <c r="I18" s="168">
        <f t="shared" si="2"/>
        <v>0</v>
      </c>
      <c r="J18" s="168">
        <f t="shared" si="2"/>
        <v>0</v>
      </c>
      <c r="K18" s="168">
        <f t="shared" si="2"/>
        <v>0</v>
      </c>
      <c r="L18" s="169">
        <f t="shared" si="2"/>
        <v>0</v>
      </c>
      <c r="M18" s="165">
        <f>SUM(F18:L18)</f>
        <v>255.63</v>
      </c>
    </row>
    <row r="19" spans="1:13" x14ac:dyDescent="0.3">
      <c r="A19" s="170" t="s">
        <v>84</v>
      </c>
      <c r="B19" s="423"/>
      <c r="C19" s="171"/>
      <c r="D19" s="172">
        <f>250.625</f>
        <v>250.625</v>
      </c>
      <c r="E19" s="76">
        <f>250.625</f>
        <v>250.625</v>
      </c>
      <c r="F19" s="173">
        <v>250.63</v>
      </c>
      <c r="G19" s="11">
        <v>0</v>
      </c>
      <c r="H19" s="174"/>
      <c r="I19" s="174"/>
      <c r="J19" s="174"/>
      <c r="K19" s="174"/>
      <c r="L19" s="175"/>
      <c r="M19" s="172">
        <f>SUM(F19:L19)</f>
        <v>250.63</v>
      </c>
    </row>
    <row r="20" spans="1:13" x14ac:dyDescent="0.3">
      <c r="A20" s="12" t="s">
        <v>40</v>
      </c>
      <c r="B20" s="423"/>
      <c r="C20" s="176"/>
      <c r="D20" s="177"/>
      <c r="E20" s="77"/>
      <c r="F20" s="178"/>
      <c r="G20" s="15"/>
      <c r="H20" s="179"/>
      <c r="I20" s="179"/>
      <c r="J20" s="179"/>
      <c r="K20" s="179"/>
      <c r="L20" s="180"/>
      <c r="M20" s="172"/>
    </row>
    <row r="21" spans="1:13" x14ac:dyDescent="0.3">
      <c r="A21" s="181" t="s">
        <v>41</v>
      </c>
      <c r="B21" s="423"/>
      <c r="C21" s="176"/>
      <c r="D21" s="177">
        <v>102.7</v>
      </c>
      <c r="E21" s="77">
        <v>102.7</v>
      </c>
      <c r="F21" s="178">
        <v>0</v>
      </c>
      <c r="G21" s="15">
        <v>0</v>
      </c>
      <c r="H21" s="179"/>
      <c r="I21" s="179"/>
      <c r="J21" s="179"/>
      <c r="K21" s="179"/>
      <c r="L21" s="180"/>
      <c r="M21" s="172">
        <f t="shared" ref="M21:M24" si="3">SUM(F21:L21)</f>
        <v>0</v>
      </c>
    </row>
    <row r="22" spans="1:13" x14ac:dyDescent="0.3">
      <c r="A22" s="181" t="s">
        <v>85</v>
      </c>
      <c r="B22" s="423"/>
      <c r="C22" s="176"/>
      <c r="D22" s="177">
        <v>176</v>
      </c>
      <c r="E22" s="77">
        <v>176</v>
      </c>
      <c r="F22" s="178">
        <v>0</v>
      </c>
      <c r="G22" s="15">
        <v>0</v>
      </c>
      <c r="H22" s="179"/>
      <c r="I22" s="179"/>
      <c r="J22" s="179"/>
      <c r="K22" s="179"/>
      <c r="L22" s="180"/>
      <c r="M22" s="172">
        <f t="shared" si="3"/>
        <v>0</v>
      </c>
    </row>
    <row r="23" spans="1:13" x14ac:dyDescent="0.3">
      <c r="A23" s="181" t="s">
        <v>43</v>
      </c>
      <c r="B23" s="423"/>
      <c r="C23" s="176"/>
      <c r="D23" s="177"/>
      <c r="E23" s="77"/>
      <c r="F23" s="178"/>
      <c r="G23" s="15"/>
      <c r="H23" s="179"/>
      <c r="I23" s="179"/>
      <c r="J23" s="179"/>
      <c r="K23" s="179"/>
      <c r="L23" s="180"/>
      <c r="M23" s="172"/>
    </row>
    <row r="24" spans="1:13" ht="15" thickBot="1" x14ac:dyDescent="0.35">
      <c r="A24" s="182" t="s">
        <v>44</v>
      </c>
      <c r="B24" s="423"/>
      <c r="C24" s="183"/>
      <c r="D24" s="184">
        <f>127+7</f>
        <v>134</v>
      </c>
      <c r="E24" s="490">
        <f>127+7</f>
        <v>134</v>
      </c>
      <c r="F24" s="185">
        <v>5</v>
      </c>
      <c r="G24" s="18">
        <v>0</v>
      </c>
      <c r="H24" s="186"/>
      <c r="I24" s="186"/>
      <c r="J24" s="186"/>
      <c r="K24" s="186"/>
      <c r="L24" s="187"/>
      <c r="M24" s="188">
        <f t="shared" si="3"/>
        <v>5</v>
      </c>
    </row>
    <row r="25" spans="1:13" x14ac:dyDescent="0.3">
      <c r="A25" s="182" t="s">
        <v>45</v>
      </c>
      <c r="B25" s="189" t="s">
        <v>46</v>
      </c>
      <c r="C25" s="190"/>
      <c r="D25" s="191"/>
      <c r="E25" s="19"/>
      <c r="F25" s="192"/>
      <c r="G25" s="21"/>
      <c r="H25" s="193"/>
      <c r="I25" s="193"/>
      <c r="J25" s="193"/>
      <c r="K25" s="193"/>
      <c r="L25" s="194"/>
      <c r="M25" s="191"/>
    </row>
    <row r="26" spans="1:13" ht="39" customHeight="1" thickBot="1" x14ac:dyDescent="0.35">
      <c r="A26" s="195" t="s">
        <v>47</v>
      </c>
      <c r="B26" s="22"/>
      <c r="C26" s="421" t="s">
        <v>86</v>
      </c>
      <c r="D26" s="421"/>
      <c r="E26" s="55"/>
      <c r="F26" s="421" t="s">
        <v>181</v>
      </c>
      <c r="G26" s="421"/>
      <c r="H26" s="421"/>
      <c r="I26" s="421"/>
      <c r="J26" s="421"/>
      <c r="K26" s="421"/>
      <c r="L26" s="421"/>
      <c r="M26" s="422"/>
    </row>
    <row r="27" spans="1:13" ht="28.8" x14ac:dyDescent="0.3">
      <c r="A27" s="321" t="s">
        <v>48</v>
      </c>
      <c r="B27" s="432" t="s">
        <v>49</v>
      </c>
      <c r="C27" s="345" t="s">
        <v>58</v>
      </c>
      <c r="D27" s="345" t="s">
        <v>58</v>
      </c>
      <c r="E27" s="345" t="s">
        <v>58</v>
      </c>
      <c r="F27" s="346" t="str">
        <f>IF($D27="n.a.","n.a.",SUM(F28:F32))</f>
        <v>n.a.</v>
      </c>
      <c r="G27" s="347" t="str">
        <f t="shared" ref="G27:M27" si="4">IF($D27="n.a.","n.a.",SUM(G28:G32))</f>
        <v>n.a.</v>
      </c>
      <c r="H27" s="348" t="str">
        <f t="shared" si="4"/>
        <v>n.a.</v>
      </c>
      <c r="I27" s="348" t="str">
        <f t="shared" si="4"/>
        <v>n.a.</v>
      </c>
      <c r="J27" s="348" t="str">
        <f t="shared" si="4"/>
        <v>n.a.</v>
      </c>
      <c r="K27" s="348" t="str">
        <f t="shared" si="4"/>
        <v>n.a.</v>
      </c>
      <c r="L27" s="349" t="str">
        <f t="shared" si="4"/>
        <v>n.a.</v>
      </c>
      <c r="M27" s="345" t="str">
        <f t="shared" si="4"/>
        <v>n.a.</v>
      </c>
    </row>
    <row r="28" spans="1:13" x14ac:dyDescent="0.3">
      <c r="A28" s="350" t="s">
        <v>50</v>
      </c>
      <c r="B28" s="433"/>
      <c r="C28" s="203"/>
      <c r="D28" s="26"/>
      <c r="E28" s="27"/>
      <c r="F28" s="204"/>
      <c r="G28" s="104"/>
      <c r="H28" s="205"/>
      <c r="I28" s="205"/>
      <c r="J28" s="205"/>
      <c r="K28" s="205"/>
      <c r="L28" s="206"/>
      <c r="M28" s="207" t="str">
        <f>IF(D28="","",SUM(F28:L28))</f>
        <v/>
      </c>
    </row>
    <row r="29" spans="1:13" x14ac:dyDescent="0.3">
      <c r="A29" s="350" t="s">
        <v>51</v>
      </c>
      <c r="B29" s="433"/>
      <c r="C29" s="203"/>
      <c r="D29" s="26"/>
      <c r="E29" s="27"/>
      <c r="F29" s="204"/>
      <c r="G29" s="104"/>
      <c r="H29" s="205"/>
      <c r="I29" s="205"/>
      <c r="J29" s="205"/>
      <c r="K29" s="205"/>
      <c r="L29" s="206"/>
      <c r="M29" s="207" t="str">
        <f t="shared" ref="M29:M32" si="5">IF(D29="","",SUM(F29:L29))</f>
        <v/>
      </c>
    </row>
    <row r="30" spans="1:13" x14ac:dyDescent="0.3">
      <c r="A30" s="350" t="s">
        <v>52</v>
      </c>
      <c r="B30" s="433"/>
      <c r="C30" s="203"/>
      <c r="D30" s="26"/>
      <c r="E30" s="27"/>
      <c r="F30" s="204"/>
      <c r="G30" s="104"/>
      <c r="H30" s="205"/>
      <c r="I30" s="205"/>
      <c r="J30" s="205"/>
      <c r="K30" s="205"/>
      <c r="L30" s="206"/>
      <c r="M30" s="207" t="str">
        <f t="shared" si="5"/>
        <v/>
      </c>
    </row>
    <row r="31" spans="1:13" x14ac:dyDescent="0.3">
      <c r="A31" s="202" t="s">
        <v>53</v>
      </c>
      <c r="B31" s="433"/>
      <c r="C31" s="203"/>
      <c r="D31" s="26"/>
      <c r="E31" s="27"/>
      <c r="F31" s="204"/>
      <c r="G31" s="104"/>
      <c r="H31" s="205"/>
      <c r="I31" s="205"/>
      <c r="J31" s="205"/>
      <c r="K31" s="205"/>
      <c r="L31" s="206"/>
      <c r="M31" s="207" t="str">
        <f t="shared" si="5"/>
        <v/>
      </c>
    </row>
    <row r="32" spans="1:13" x14ac:dyDescent="0.3">
      <c r="A32" s="25" t="s">
        <v>54</v>
      </c>
      <c r="B32" s="434"/>
      <c r="C32" s="203"/>
      <c r="D32" s="26"/>
      <c r="E32" s="27"/>
      <c r="F32" s="204"/>
      <c r="G32" s="104"/>
      <c r="H32" s="205"/>
      <c r="I32" s="205"/>
      <c r="J32" s="205"/>
      <c r="K32" s="205"/>
      <c r="L32" s="206"/>
      <c r="M32" s="207" t="str">
        <f t="shared" si="5"/>
        <v/>
      </c>
    </row>
    <row r="33" spans="1:13" ht="15" thickBot="1" x14ac:dyDescent="0.35">
      <c r="A33" s="336" t="s">
        <v>55</v>
      </c>
      <c r="B33" s="56"/>
      <c r="C33" s="57"/>
      <c r="D33" s="57"/>
      <c r="E33" s="57"/>
      <c r="F33" s="57"/>
      <c r="G33" s="57"/>
      <c r="H33" s="57"/>
      <c r="I33" s="57"/>
      <c r="J33" s="57"/>
      <c r="K33" s="57"/>
      <c r="L33" s="57"/>
      <c r="M33" s="58"/>
    </row>
    <row r="34" spans="1:13" ht="28.8" x14ac:dyDescent="0.3">
      <c r="A34" s="321" t="s">
        <v>56</v>
      </c>
      <c r="B34" s="435" t="s">
        <v>57</v>
      </c>
      <c r="C34" s="351" t="s">
        <v>58</v>
      </c>
      <c r="D34" s="351" t="s">
        <v>58</v>
      </c>
      <c r="E34" s="351" t="s">
        <v>58</v>
      </c>
      <c r="F34" s="352" t="str">
        <f>IF($C34="n.a.","n.a.",F35+F36)</f>
        <v>n.a.</v>
      </c>
      <c r="G34" s="353" t="str">
        <f t="shared" ref="G34:M34" si="6">IF($C34="n.a.","n.a.",G35+G36)</f>
        <v>n.a.</v>
      </c>
      <c r="H34" s="354" t="str">
        <f t="shared" si="6"/>
        <v>n.a.</v>
      </c>
      <c r="I34" s="354" t="str">
        <f t="shared" si="6"/>
        <v>n.a.</v>
      </c>
      <c r="J34" s="354" t="str">
        <f t="shared" si="6"/>
        <v>n.a.</v>
      </c>
      <c r="K34" s="354" t="str">
        <f t="shared" si="6"/>
        <v>n.a.</v>
      </c>
      <c r="L34" s="355" t="str">
        <f t="shared" si="6"/>
        <v>n.a.</v>
      </c>
      <c r="M34" s="351" t="str">
        <f t="shared" si="6"/>
        <v>n.a.</v>
      </c>
    </row>
    <row r="35" spans="1:13" x14ac:dyDescent="0.3">
      <c r="A35" s="326" t="s">
        <v>59</v>
      </c>
      <c r="B35" s="436"/>
      <c r="C35" s="327"/>
      <c r="D35" s="327"/>
      <c r="E35" s="491"/>
      <c r="F35" s="356"/>
      <c r="G35" s="107"/>
      <c r="H35" s="357"/>
      <c r="I35" s="357"/>
      <c r="J35" s="357"/>
      <c r="K35" s="357"/>
      <c r="L35" s="358"/>
      <c r="M35" s="327" t="str">
        <f>IF($C$34="n.a.","",SUM(F35:L35))</f>
        <v/>
      </c>
    </row>
    <row r="36" spans="1:13" x14ac:dyDescent="0.3">
      <c r="A36" s="326" t="s">
        <v>60</v>
      </c>
      <c r="B36" s="436"/>
      <c r="C36" s="327"/>
      <c r="D36" s="327"/>
      <c r="E36" s="491"/>
      <c r="F36" s="328"/>
      <c r="G36" s="108"/>
      <c r="H36" s="329"/>
      <c r="I36" s="329"/>
      <c r="J36" s="329"/>
      <c r="K36" s="329"/>
      <c r="L36" s="330"/>
      <c r="M36" s="327" t="str">
        <f>IF($C$34="n.a.","",SUM(F36:L36))</f>
        <v/>
      </c>
    </row>
    <row r="37" spans="1:13" s="221" customFormat="1" ht="29.4" thickBot="1" x14ac:dyDescent="0.35">
      <c r="A37" s="336" t="s">
        <v>61</v>
      </c>
      <c r="B37" s="437"/>
      <c r="C37" s="438"/>
      <c r="D37" s="438"/>
      <c r="E37" s="438"/>
      <c r="F37" s="438"/>
      <c r="G37" s="438"/>
      <c r="H37" s="438"/>
      <c r="I37" s="438"/>
      <c r="J37" s="438"/>
      <c r="K37" s="438"/>
      <c r="L37" s="438"/>
      <c r="M37" s="439"/>
    </row>
    <row r="38" spans="1:13" s="221" customFormat="1" ht="19.5" customHeight="1" x14ac:dyDescent="0.3">
      <c r="A38" s="196" t="s">
        <v>62</v>
      </c>
      <c r="B38" s="222" t="s">
        <v>63</v>
      </c>
      <c r="C38" s="223">
        <v>9600</v>
      </c>
      <c r="D38" s="32">
        <v>9600</v>
      </c>
      <c r="E38" s="486">
        <v>1200</v>
      </c>
      <c r="F38" s="224">
        <v>802.1</v>
      </c>
      <c r="G38" s="60">
        <f>2119.39-802</f>
        <v>1317.3899999999999</v>
      </c>
      <c r="H38" s="225" t="str">
        <f t="shared" ref="H38:L38" si="7">IF($C38="n.a.","n.a.","")</f>
        <v/>
      </c>
      <c r="I38" s="225" t="str">
        <f t="shared" si="7"/>
        <v/>
      </c>
      <c r="J38" s="225" t="str">
        <f t="shared" si="7"/>
        <v/>
      </c>
      <c r="K38" s="225" t="str">
        <f t="shared" si="7"/>
        <v/>
      </c>
      <c r="L38" s="225" t="str">
        <f t="shared" si="7"/>
        <v/>
      </c>
      <c r="M38" s="226">
        <f>IF(C38="n.a.","n.a.",SUM(F38:L38))</f>
        <v>2119.4899999999998</v>
      </c>
    </row>
    <row r="39" spans="1:13" s="221" customFormat="1" ht="16.95" customHeight="1" thickBot="1" x14ac:dyDescent="0.35">
      <c r="A39" s="170" t="s">
        <v>64</v>
      </c>
      <c r="B39" s="61"/>
      <c r="C39" s="421" t="s">
        <v>208</v>
      </c>
      <c r="D39" s="421"/>
      <c r="E39" s="422"/>
      <c r="F39" s="359"/>
      <c r="G39" s="33"/>
      <c r="H39" s="274"/>
      <c r="I39" s="274"/>
      <c r="J39" s="274"/>
      <c r="K39" s="274"/>
      <c r="L39" s="274"/>
      <c r="M39" s="360"/>
    </row>
    <row r="40" spans="1:13" ht="18" x14ac:dyDescent="0.3">
      <c r="A40" s="440" t="s">
        <v>87</v>
      </c>
      <c r="B40" s="400"/>
      <c r="C40" s="400"/>
      <c r="D40" s="400"/>
      <c r="E40" s="400"/>
      <c r="F40" s="400"/>
      <c r="G40" s="400"/>
      <c r="H40" s="400"/>
      <c r="I40" s="400"/>
      <c r="J40" s="400"/>
      <c r="K40" s="400"/>
      <c r="L40" s="400"/>
      <c r="M40" s="401"/>
    </row>
    <row r="41" spans="1:13" ht="28.8" x14ac:dyDescent="0.3">
      <c r="A41" s="62" t="s">
        <v>88</v>
      </c>
      <c r="B41" s="43" t="s">
        <v>89</v>
      </c>
      <c r="C41" s="25"/>
      <c r="D41" s="63"/>
      <c r="E41" s="44"/>
      <c r="F41" s="229">
        <v>0</v>
      </c>
      <c r="G41" s="45">
        <v>0</v>
      </c>
      <c r="H41" s="275"/>
      <c r="I41" s="275"/>
      <c r="J41" s="275"/>
      <c r="K41" s="275"/>
      <c r="L41" s="275"/>
      <c r="M41" s="276">
        <f>SUM(F41:L41)</f>
        <v>0</v>
      </c>
    </row>
    <row r="42" spans="1:13" ht="28.8" x14ac:dyDescent="0.3">
      <c r="A42" s="29" t="s">
        <v>182</v>
      </c>
      <c r="B42" s="46"/>
      <c r="C42" s="25"/>
      <c r="D42" s="63"/>
      <c r="E42" s="44"/>
      <c r="F42" s="229">
        <v>0</v>
      </c>
      <c r="G42" s="45"/>
      <c r="H42" s="275"/>
      <c r="I42" s="275"/>
      <c r="J42" s="275"/>
      <c r="K42" s="275"/>
      <c r="L42" s="275"/>
      <c r="M42" s="276">
        <f>SUM(F42:L42)</f>
        <v>0</v>
      </c>
    </row>
    <row r="43" spans="1:13" x14ac:dyDescent="0.3">
      <c r="A43" s="66" t="s">
        <v>183</v>
      </c>
      <c r="B43" s="46"/>
      <c r="C43" s="25"/>
      <c r="D43" s="63"/>
      <c r="E43" s="44"/>
      <c r="F43" s="229">
        <v>0</v>
      </c>
      <c r="G43" s="45">
        <v>0</v>
      </c>
      <c r="H43" s="275"/>
      <c r="I43" s="275"/>
      <c r="J43" s="275"/>
      <c r="K43" s="275"/>
      <c r="L43" s="275"/>
      <c r="M43" s="276">
        <f t="shared" ref="M43:M46" si="8">SUM(F43:L43)</f>
        <v>0</v>
      </c>
    </row>
    <row r="44" spans="1:13" ht="28.8" x14ac:dyDescent="0.3">
      <c r="A44" s="66" t="s">
        <v>90</v>
      </c>
      <c r="B44" s="46"/>
      <c r="C44" s="25"/>
      <c r="D44" s="67"/>
      <c r="E44" s="68"/>
      <c r="F44" s="361">
        <v>0</v>
      </c>
      <c r="G44" s="70">
        <v>0</v>
      </c>
      <c r="H44" s="275"/>
      <c r="I44" s="275"/>
      <c r="J44" s="275"/>
      <c r="K44" s="275"/>
      <c r="L44" s="275"/>
      <c r="M44" s="276">
        <f t="shared" si="8"/>
        <v>0</v>
      </c>
    </row>
    <row r="45" spans="1:13" ht="43.2" x14ac:dyDescent="0.3">
      <c r="A45" s="66" t="s">
        <v>91</v>
      </c>
      <c r="B45" s="46"/>
      <c r="C45" s="25"/>
      <c r="D45" s="67"/>
      <c r="E45" s="68"/>
      <c r="F45" s="361">
        <v>0</v>
      </c>
      <c r="G45" s="70">
        <v>0</v>
      </c>
      <c r="H45" s="275"/>
      <c r="I45" s="275"/>
      <c r="J45" s="275"/>
      <c r="K45" s="275"/>
      <c r="L45" s="275"/>
      <c r="M45" s="276">
        <f t="shared" si="8"/>
        <v>0</v>
      </c>
    </row>
    <row r="46" spans="1:13" x14ac:dyDescent="0.3">
      <c r="A46" s="66" t="s">
        <v>173</v>
      </c>
      <c r="B46" s="46"/>
      <c r="C46" s="25">
        <v>20</v>
      </c>
      <c r="D46" s="67">
        <v>20</v>
      </c>
      <c r="E46" s="68">
        <v>20</v>
      </c>
      <c r="F46" s="69">
        <v>0</v>
      </c>
      <c r="G46" s="70">
        <v>0</v>
      </c>
      <c r="H46" s="64"/>
      <c r="I46" s="64"/>
      <c r="J46" s="64"/>
      <c r="K46" s="64"/>
      <c r="L46" s="64"/>
      <c r="M46" s="65">
        <f t="shared" si="8"/>
        <v>0</v>
      </c>
    </row>
    <row r="47" spans="1:13" ht="15" thickBot="1" x14ac:dyDescent="0.35">
      <c r="A47" s="53" t="s">
        <v>79</v>
      </c>
      <c r="B47" s="71"/>
      <c r="C47" s="72"/>
      <c r="D47" s="73"/>
      <c r="E47" s="74"/>
      <c r="F47" s="441" t="s">
        <v>92</v>
      </c>
      <c r="G47" s="406"/>
      <c r="H47" s="441"/>
      <c r="I47" s="441"/>
      <c r="J47" s="441"/>
      <c r="K47" s="441"/>
      <c r="L47" s="441"/>
      <c r="M47" s="442"/>
    </row>
    <row r="48" spans="1:13" ht="0.75" customHeight="1" thickTop="1" x14ac:dyDescent="0.3">
      <c r="A48" s="54"/>
      <c r="B48" s="54"/>
      <c r="C48" s="1"/>
      <c r="D48" s="34"/>
      <c r="E48" s="34"/>
      <c r="F48" s="239"/>
      <c r="G48" s="34"/>
      <c r="H48" s="239"/>
      <c r="I48" s="239"/>
      <c r="J48" s="239"/>
      <c r="K48" s="239"/>
      <c r="L48" s="239"/>
      <c r="M48" s="239"/>
    </row>
    <row r="49" spans="1:13" hidden="1" x14ac:dyDescent="0.3">
      <c r="A49" s="1"/>
      <c r="B49" s="34"/>
      <c r="C49" s="34"/>
      <c r="D49" s="34"/>
      <c r="E49" s="34"/>
      <c r="F49" s="239"/>
      <c r="G49" s="34"/>
      <c r="H49" s="239"/>
      <c r="I49" s="239"/>
      <c r="J49" s="239"/>
      <c r="K49" s="239"/>
      <c r="L49" s="239"/>
      <c r="M49" s="239"/>
    </row>
    <row r="50" spans="1:13" hidden="1" x14ac:dyDescent="0.3">
      <c r="A50" s="240"/>
      <c r="B50" s="240"/>
      <c r="C50" s="240"/>
      <c r="D50" s="240"/>
      <c r="E50" s="240"/>
      <c r="F50" s="237"/>
      <c r="G50" s="237"/>
      <c r="H50" s="237"/>
      <c r="I50" s="237"/>
      <c r="J50" s="237"/>
      <c r="K50" s="237"/>
      <c r="L50" s="237"/>
      <c r="M50" s="237"/>
    </row>
    <row r="51" spans="1:13" hidden="1" x14ac:dyDescent="0.3">
      <c r="A51" s="241"/>
      <c r="B51" s="241"/>
      <c r="C51" s="241"/>
      <c r="D51" s="241"/>
      <c r="E51" s="241"/>
      <c r="F51" s="241"/>
      <c r="G51" s="241"/>
      <c r="H51" s="241"/>
      <c r="I51" s="241"/>
      <c r="J51" s="241"/>
      <c r="K51" s="241"/>
      <c r="L51" s="241"/>
      <c r="M51" s="241"/>
    </row>
    <row r="52" spans="1:13" x14ac:dyDescent="0.3">
      <c r="A52" s="242" t="s">
        <v>81</v>
      </c>
    </row>
    <row r="53" spans="1:13" s="243" customFormat="1" ht="15.6" x14ac:dyDescent="0.3">
      <c r="A53" s="393" t="s">
        <v>66</v>
      </c>
      <c r="B53" s="393"/>
      <c r="C53" s="393"/>
      <c r="D53" s="393"/>
      <c r="E53" s="393"/>
      <c r="F53" s="393"/>
      <c r="G53" s="393"/>
      <c r="H53" s="393"/>
      <c r="I53" s="393"/>
      <c r="J53" s="393"/>
      <c r="K53" s="393"/>
      <c r="L53" s="393"/>
      <c r="M53" s="393"/>
    </row>
    <row r="54" spans="1:13" ht="9" customHeight="1" x14ac:dyDescent="0.3">
      <c r="A54" s="244"/>
      <c r="B54" s="244"/>
      <c r="C54" s="244"/>
      <c r="D54" s="244"/>
      <c r="E54" s="244"/>
      <c r="F54" s="244"/>
      <c r="G54" s="244"/>
      <c r="H54" s="244"/>
      <c r="I54" s="244"/>
      <c r="J54" s="244"/>
      <c r="K54" s="244"/>
      <c r="L54" s="244"/>
      <c r="M54" s="244"/>
    </row>
    <row r="55" spans="1:13" ht="15.6" x14ac:dyDescent="0.3">
      <c r="A55" s="393" t="s">
        <v>82</v>
      </c>
      <c r="B55" s="393"/>
      <c r="C55" s="393"/>
      <c r="D55" s="393"/>
      <c r="E55" s="393"/>
      <c r="F55" s="393"/>
      <c r="G55" s="393"/>
      <c r="H55" s="393"/>
      <c r="I55" s="393"/>
      <c r="J55" s="393"/>
      <c r="K55" s="393"/>
      <c r="L55" s="393"/>
      <c r="M55" s="393"/>
    </row>
    <row r="56" spans="1:13" ht="9.75" customHeight="1" x14ac:dyDescent="0.3">
      <c r="A56" s="244"/>
      <c r="B56" s="244"/>
      <c r="C56" s="244"/>
      <c r="D56" s="244"/>
      <c r="E56" s="244"/>
      <c r="F56" s="244"/>
      <c r="G56" s="244"/>
      <c r="H56" s="244"/>
      <c r="I56" s="244"/>
      <c r="J56" s="244"/>
      <c r="K56" s="244"/>
      <c r="L56" s="244"/>
      <c r="M56" s="244"/>
    </row>
    <row r="57" spans="1:13" ht="40.5" customHeight="1" x14ac:dyDescent="0.3">
      <c r="A57" s="393" t="s">
        <v>188</v>
      </c>
      <c r="B57" s="393"/>
      <c r="C57" s="393"/>
      <c r="D57" s="393"/>
      <c r="E57" s="393"/>
      <c r="F57" s="393"/>
      <c r="G57" s="393"/>
      <c r="H57" s="393"/>
      <c r="I57" s="393"/>
      <c r="J57" s="393"/>
      <c r="K57" s="393"/>
      <c r="L57" s="393"/>
      <c r="M57" s="393"/>
    </row>
  </sheetData>
  <sheetProtection insertRows="0" selectLockedCells="1"/>
  <mergeCells count="23">
    <mergeCell ref="A13:A14"/>
    <mergeCell ref="B13:B14"/>
    <mergeCell ref="C13:C14"/>
    <mergeCell ref="D13:D14"/>
    <mergeCell ref="E13:E14"/>
    <mergeCell ref="D4:M4"/>
    <mergeCell ref="A5:C5"/>
    <mergeCell ref="A6:C6"/>
    <mergeCell ref="A7:C7"/>
    <mergeCell ref="A8:C8"/>
    <mergeCell ref="A57:M57"/>
    <mergeCell ref="B16:M16"/>
    <mergeCell ref="B18:B24"/>
    <mergeCell ref="C26:D26"/>
    <mergeCell ref="F26:M26"/>
    <mergeCell ref="B27:B32"/>
    <mergeCell ref="B34:B36"/>
    <mergeCell ref="B37:M37"/>
    <mergeCell ref="A40:M40"/>
    <mergeCell ref="F47:M47"/>
    <mergeCell ref="A53:M53"/>
    <mergeCell ref="A55:M55"/>
    <mergeCell ref="C39:E39"/>
  </mergeCells>
  <dataValidations count="1">
    <dataValidation type="decimal" operator="greaterThan" allowBlank="1" showInputMessage="1" showErrorMessage="1" sqref="C38">
      <formula1>0</formula1>
    </dataValidation>
  </dataValidations>
  <pageMargins left="0.5" right="0.25" top="0.25" bottom="0.25" header="0" footer="0"/>
  <pageSetup scale="5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topLeftCell="A12" zoomScale="80" zoomScaleNormal="80" workbookViewId="0">
      <selection activeCell="E38" sqref="E38"/>
    </sheetView>
  </sheetViews>
  <sheetFormatPr defaultColWidth="9.109375" defaultRowHeight="14.4" x14ac:dyDescent="0.3"/>
  <cols>
    <col min="1" max="1" width="56.5546875" style="110" customWidth="1"/>
    <col min="2" max="2" width="12.33203125" style="110" customWidth="1"/>
    <col min="3" max="5" width="21.109375" style="110" customWidth="1"/>
    <col min="6" max="13" width="14.88671875" style="110" customWidth="1"/>
    <col min="14" max="16384" width="9.109375" style="110"/>
  </cols>
  <sheetData>
    <row r="1" spans="1:13" ht="23.4" x14ac:dyDescent="0.45">
      <c r="A1" s="109" t="s">
        <v>0</v>
      </c>
      <c r="L1" s="111"/>
    </row>
    <row r="2" spans="1:13" ht="18" x14ac:dyDescent="0.35">
      <c r="A2" s="289"/>
      <c r="I2" s="113" t="s">
        <v>1</v>
      </c>
      <c r="J2" s="2">
        <v>41936</v>
      </c>
      <c r="L2" s="114" t="s">
        <v>2</v>
      </c>
      <c r="M2" s="115">
        <v>41737</v>
      </c>
    </row>
    <row r="3" spans="1:13" ht="15" thickBot="1" x14ac:dyDescent="0.35">
      <c r="A3" s="111"/>
    </row>
    <row r="4" spans="1:13" ht="15.75" customHeight="1" thickTop="1" x14ac:dyDescent="0.3">
      <c r="A4" s="3" t="s">
        <v>94</v>
      </c>
      <c r="B4" s="116"/>
      <c r="C4" s="117" t="s">
        <v>3</v>
      </c>
      <c r="D4" s="410" t="s">
        <v>95</v>
      </c>
      <c r="E4" s="410"/>
      <c r="F4" s="410"/>
      <c r="G4" s="410"/>
      <c r="H4" s="410"/>
      <c r="I4" s="410"/>
      <c r="J4" s="410"/>
      <c r="K4" s="410"/>
      <c r="L4" s="410"/>
      <c r="M4" s="411"/>
    </row>
    <row r="5" spans="1:13" ht="15.6" x14ac:dyDescent="0.3">
      <c r="A5" s="412" t="s">
        <v>4</v>
      </c>
      <c r="B5" s="413"/>
      <c r="C5" s="413"/>
      <c r="D5" s="4" t="s">
        <v>68</v>
      </c>
      <c r="E5" s="4"/>
      <c r="F5" s="118"/>
      <c r="G5" s="118"/>
      <c r="J5" s="119"/>
      <c r="K5" s="120" t="s">
        <v>5</v>
      </c>
      <c r="L5" s="110" t="s">
        <v>96</v>
      </c>
      <c r="M5" s="121"/>
    </row>
    <row r="6" spans="1:13" ht="15.6" x14ac:dyDescent="0.3">
      <c r="A6" s="412" t="s">
        <v>7</v>
      </c>
      <c r="B6" s="413"/>
      <c r="C6" s="413"/>
      <c r="D6" s="4" t="s">
        <v>70</v>
      </c>
      <c r="E6" s="4"/>
      <c r="F6" s="118"/>
      <c r="G6" s="118"/>
      <c r="I6" s="119"/>
      <c r="J6" s="119"/>
      <c r="K6" s="120" t="s">
        <v>5</v>
      </c>
      <c r="M6" s="122"/>
    </row>
    <row r="7" spans="1:13" ht="15.6" x14ac:dyDescent="0.3">
      <c r="A7" s="412" t="s">
        <v>9</v>
      </c>
      <c r="B7" s="413"/>
      <c r="C7" s="413"/>
      <c r="D7" s="5">
        <v>100</v>
      </c>
      <c r="E7" s="5"/>
      <c r="F7" s="123"/>
      <c r="G7" s="123"/>
      <c r="H7" s="123"/>
      <c r="I7" s="119"/>
      <c r="J7" s="119"/>
      <c r="K7" s="120" t="s">
        <v>10</v>
      </c>
      <c r="L7" s="124">
        <v>20</v>
      </c>
      <c r="M7" s="122" t="s">
        <v>11</v>
      </c>
    </row>
    <row r="8" spans="1:13" ht="15.6" x14ac:dyDescent="0.3">
      <c r="A8" s="412" t="s">
        <v>12</v>
      </c>
      <c r="B8" s="413"/>
      <c r="C8" s="413"/>
      <c r="D8" s="6">
        <v>39934</v>
      </c>
      <c r="E8" s="6"/>
      <c r="F8" s="118"/>
      <c r="G8" s="118"/>
      <c r="H8" s="123"/>
      <c r="I8" s="119"/>
      <c r="J8" s="119"/>
      <c r="K8" s="125" t="s">
        <v>13</v>
      </c>
      <c r="L8" s="7">
        <v>42735</v>
      </c>
      <c r="M8" s="126"/>
    </row>
    <row r="9" spans="1:13" ht="16.2" thickBot="1" x14ac:dyDescent="0.35">
      <c r="A9" s="127"/>
      <c r="B9" s="128"/>
      <c r="C9" s="128" t="s">
        <v>14</v>
      </c>
      <c r="D9" s="129" t="s">
        <v>15</v>
      </c>
      <c r="E9" s="130">
        <v>41456</v>
      </c>
      <c r="F9" s="129" t="s">
        <v>16</v>
      </c>
      <c r="G9" s="130">
        <v>41820</v>
      </c>
      <c r="H9" s="131"/>
      <c r="I9" s="132"/>
      <c r="J9" s="132"/>
      <c r="K9" s="132"/>
      <c r="L9" s="128"/>
      <c r="M9" s="133"/>
    </row>
    <row r="10" spans="1:13" ht="10.5" customHeight="1" thickTop="1" x14ac:dyDescent="0.3">
      <c r="A10" s="120"/>
      <c r="B10" s="120"/>
      <c r="C10" s="120"/>
      <c r="D10" s="134"/>
      <c r="E10" s="134"/>
      <c r="G10" s="134"/>
      <c r="I10" s="119"/>
      <c r="J10" s="119"/>
      <c r="K10" s="119"/>
      <c r="L10" s="120"/>
      <c r="M10" s="123"/>
    </row>
    <row r="11" spans="1:13" ht="15.6" x14ac:dyDescent="0.3">
      <c r="A11" s="135" t="s">
        <v>17</v>
      </c>
      <c r="B11" s="136"/>
      <c r="C11" s="120"/>
      <c r="D11" s="313"/>
      <c r="E11" s="313"/>
      <c r="F11" s="123"/>
      <c r="G11" s="123"/>
      <c r="H11" s="123"/>
      <c r="I11" s="123"/>
      <c r="J11" s="123"/>
      <c r="K11" s="123"/>
      <c r="L11" s="123"/>
      <c r="M11" s="123"/>
    </row>
    <row r="12" spans="1:13" ht="15" customHeight="1" thickBot="1" x14ac:dyDescent="0.35">
      <c r="A12" s="128"/>
      <c r="B12" s="128"/>
    </row>
    <row r="13" spans="1:13" ht="41.25" customHeight="1" thickTop="1" thickBot="1" x14ac:dyDescent="0.35">
      <c r="A13" s="414" t="s">
        <v>18</v>
      </c>
      <c r="B13" s="416" t="s">
        <v>19</v>
      </c>
      <c r="C13" s="418" t="s">
        <v>20</v>
      </c>
      <c r="D13" s="419" t="s">
        <v>21</v>
      </c>
      <c r="E13" s="420" t="s">
        <v>22</v>
      </c>
      <c r="F13" s="138" t="s">
        <v>23</v>
      </c>
      <c r="G13" s="139" t="s">
        <v>24</v>
      </c>
      <c r="H13" s="140" t="s">
        <v>25</v>
      </c>
      <c r="I13" s="140" t="s">
        <v>26</v>
      </c>
      <c r="J13" s="140" t="s">
        <v>27</v>
      </c>
      <c r="K13" s="140" t="s">
        <v>28</v>
      </c>
      <c r="L13" s="141" t="s">
        <v>29</v>
      </c>
      <c r="M13" s="142" t="s">
        <v>30</v>
      </c>
    </row>
    <row r="14" spans="1:13" ht="48" customHeight="1" thickTop="1" thickBot="1" x14ac:dyDescent="0.35">
      <c r="A14" s="415"/>
      <c r="B14" s="417"/>
      <c r="C14" s="418"/>
      <c r="D14" s="419"/>
      <c r="E14" s="420"/>
      <c r="F14" s="144" t="s">
        <v>31</v>
      </c>
      <c r="G14" s="144" t="s">
        <v>32</v>
      </c>
      <c r="H14" s="145" t="s">
        <v>32</v>
      </c>
      <c r="I14" s="145" t="s">
        <v>32</v>
      </c>
      <c r="J14" s="145" t="s">
        <v>32</v>
      </c>
      <c r="K14" s="145" t="s">
        <v>32</v>
      </c>
      <c r="L14" s="146" t="s">
        <v>32</v>
      </c>
      <c r="M14" s="147" t="s">
        <v>32</v>
      </c>
    </row>
    <row r="15" spans="1:13" ht="35.25" customHeight="1" thickTop="1" x14ac:dyDescent="0.3">
      <c r="A15" s="148" t="s">
        <v>33</v>
      </c>
      <c r="B15" s="149" t="s">
        <v>34</v>
      </c>
      <c r="C15" s="376">
        <v>70140000</v>
      </c>
      <c r="D15" s="378">
        <v>70140000</v>
      </c>
      <c r="E15" s="488">
        <v>4707000</v>
      </c>
      <c r="F15" s="379">
        <v>5595300</v>
      </c>
      <c r="G15" s="8">
        <v>2925616</v>
      </c>
      <c r="H15" s="306"/>
      <c r="I15" s="306"/>
      <c r="J15" s="306"/>
      <c r="K15" s="306"/>
      <c r="L15" s="307"/>
      <c r="M15" s="308">
        <f>SUM(F15:L15)</f>
        <v>8520916</v>
      </c>
    </row>
    <row r="16" spans="1:13" ht="48" customHeight="1" thickBot="1" x14ac:dyDescent="0.35">
      <c r="A16" s="156" t="s">
        <v>35</v>
      </c>
      <c r="B16" s="408" t="s">
        <v>203</v>
      </c>
      <c r="C16" s="421"/>
      <c r="D16" s="421"/>
      <c r="E16" s="421"/>
      <c r="F16" s="421"/>
      <c r="G16" s="421"/>
      <c r="H16" s="421"/>
      <c r="I16" s="421"/>
      <c r="J16" s="421"/>
      <c r="K16" s="421"/>
      <c r="L16" s="421"/>
      <c r="M16" s="422"/>
    </row>
    <row r="17" spans="1:13" ht="19.5" customHeight="1" thickBot="1" x14ac:dyDescent="0.35">
      <c r="A17" s="157" t="s">
        <v>36</v>
      </c>
      <c r="B17" s="158"/>
      <c r="C17" s="159">
        <f>+$D$7+C18</f>
        <v>1550</v>
      </c>
      <c r="D17" s="159">
        <f t="shared" ref="D17:F17" si="0">+$D$7+D18</f>
        <v>1550</v>
      </c>
      <c r="E17" s="159">
        <f t="shared" si="0"/>
        <v>1550</v>
      </c>
      <c r="F17" s="160">
        <f t="shared" si="0"/>
        <v>935.98368614999993</v>
      </c>
      <c r="G17" s="161">
        <f>F17+G18</f>
        <v>971.98368614999993</v>
      </c>
      <c r="H17" s="162">
        <f t="shared" ref="H17:L17" si="1">G17+H18</f>
        <v>971.98368614999993</v>
      </c>
      <c r="I17" s="162">
        <f t="shared" si="1"/>
        <v>971.98368614999993</v>
      </c>
      <c r="J17" s="162">
        <f t="shared" si="1"/>
        <v>971.98368614999993</v>
      </c>
      <c r="K17" s="162">
        <f t="shared" si="1"/>
        <v>971.98368614999993</v>
      </c>
      <c r="L17" s="163">
        <f t="shared" si="1"/>
        <v>971.98368614999993</v>
      </c>
      <c r="M17" s="159">
        <f>L17</f>
        <v>971.98368614999993</v>
      </c>
    </row>
    <row r="18" spans="1:13" ht="20.25" customHeight="1" thickTop="1" thickBot="1" x14ac:dyDescent="0.35">
      <c r="A18" s="164" t="s">
        <v>37</v>
      </c>
      <c r="B18" s="423" t="s">
        <v>38</v>
      </c>
      <c r="C18" s="165">
        <v>1450</v>
      </c>
      <c r="D18" s="165">
        <f t="shared" ref="D18:L18" si="2">SUM(D19:D24)</f>
        <v>1450</v>
      </c>
      <c r="E18" s="165">
        <f t="shared" si="2"/>
        <v>1450</v>
      </c>
      <c r="F18" s="166">
        <f t="shared" si="2"/>
        <v>835.98368614999993</v>
      </c>
      <c r="G18" s="167">
        <f t="shared" si="2"/>
        <v>36</v>
      </c>
      <c r="H18" s="168">
        <f t="shared" si="2"/>
        <v>0</v>
      </c>
      <c r="I18" s="168">
        <f t="shared" si="2"/>
        <v>0</v>
      </c>
      <c r="J18" s="168">
        <f t="shared" si="2"/>
        <v>0</v>
      </c>
      <c r="K18" s="168">
        <f t="shared" si="2"/>
        <v>0</v>
      </c>
      <c r="L18" s="169">
        <f t="shared" si="2"/>
        <v>0</v>
      </c>
      <c r="M18" s="165">
        <f>SUM(F18:L18)</f>
        <v>871.98368614999993</v>
      </c>
    </row>
    <row r="19" spans="1:13" x14ac:dyDescent="0.3">
      <c r="A19" s="170" t="s">
        <v>71</v>
      </c>
      <c r="B19" s="423"/>
      <c r="C19" s="171">
        <v>1000</v>
      </c>
      <c r="D19" s="172">
        <f>500+500</f>
        <v>1000</v>
      </c>
      <c r="E19" s="76">
        <f>500+500</f>
        <v>1000</v>
      </c>
      <c r="F19" s="173">
        <f>835983686.15/1000000</f>
        <v>835.98368614999993</v>
      </c>
      <c r="G19" s="11">
        <v>36</v>
      </c>
      <c r="H19" s="174"/>
      <c r="I19" s="174"/>
      <c r="J19" s="174"/>
      <c r="K19" s="174"/>
      <c r="L19" s="175"/>
      <c r="M19" s="172">
        <f>SUM(F19:L19)</f>
        <v>871.98368614999993</v>
      </c>
    </row>
    <row r="20" spans="1:13" x14ac:dyDescent="0.3">
      <c r="A20" s="12" t="s">
        <v>40</v>
      </c>
      <c r="B20" s="423"/>
      <c r="C20" s="176"/>
      <c r="D20" s="177"/>
      <c r="E20" s="77"/>
      <c r="F20" s="178"/>
      <c r="G20" s="15"/>
      <c r="H20" s="179"/>
      <c r="I20" s="179"/>
      <c r="J20" s="179"/>
      <c r="K20" s="179"/>
      <c r="L20" s="180"/>
      <c r="M20" s="172"/>
    </row>
    <row r="21" spans="1:13" x14ac:dyDescent="0.3">
      <c r="A21" s="181" t="s">
        <v>41</v>
      </c>
      <c r="B21" s="423"/>
      <c r="C21" s="176"/>
      <c r="D21" s="177"/>
      <c r="E21" s="77"/>
      <c r="F21" s="178"/>
      <c r="G21" s="15"/>
      <c r="H21" s="179"/>
      <c r="I21" s="179"/>
      <c r="J21" s="179"/>
      <c r="K21" s="179"/>
      <c r="L21" s="180"/>
      <c r="M21" s="172"/>
    </row>
    <row r="22" spans="1:13" x14ac:dyDescent="0.3">
      <c r="A22" s="181" t="s">
        <v>42</v>
      </c>
      <c r="B22" s="423"/>
      <c r="C22" s="176">
        <v>450</v>
      </c>
      <c r="D22" s="177">
        <f>300+150</f>
        <v>450</v>
      </c>
      <c r="E22" s="77">
        <f>300+150</f>
        <v>450</v>
      </c>
      <c r="F22" s="178">
        <v>0</v>
      </c>
      <c r="G22" s="15">
        <v>0</v>
      </c>
      <c r="H22" s="179"/>
      <c r="I22" s="179"/>
      <c r="J22" s="179"/>
      <c r="K22" s="179"/>
      <c r="L22" s="180"/>
      <c r="M22" s="172">
        <f t="shared" ref="M22" si="3">SUM(F22:L22)</f>
        <v>0</v>
      </c>
    </row>
    <row r="23" spans="1:13" x14ac:dyDescent="0.3">
      <c r="A23" s="181" t="s">
        <v>43</v>
      </c>
      <c r="B23" s="423"/>
      <c r="C23" s="176"/>
      <c r="D23" s="177"/>
      <c r="E23" s="14"/>
      <c r="F23" s="178"/>
      <c r="G23" s="15"/>
      <c r="H23" s="179"/>
      <c r="I23" s="179"/>
      <c r="J23" s="179"/>
      <c r="K23" s="179"/>
      <c r="L23" s="180"/>
      <c r="M23" s="172"/>
    </row>
    <row r="24" spans="1:13" ht="15" thickBot="1" x14ac:dyDescent="0.35">
      <c r="A24" s="182" t="s">
        <v>44</v>
      </c>
      <c r="B24" s="423"/>
      <c r="C24" s="183"/>
      <c r="D24" s="184"/>
      <c r="E24" s="17"/>
      <c r="F24" s="185"/>
      <c r="G24" s="18"/>
      <c r="H24" s="186"/>
      <c r="I24" s="186"/>
      <c r="J24" s="186"/>
      <c r="K24" s="186"/>
      <c r="L24" s="187"/>
      <c r="M24" s="188"/>
    </row>
    <row r="25" spans="1:13" ht="17.25" customHeight="1" x14ac:dyDescent="0.3">
      <c r="A25" s="182" t="s">
        <v>45</v>
      </c>
      <c r="B25" s="189" t="s">
        <v>46</v>
      </c>
      <c r="C25" s="190"/>
      <c r="D25" s="191"/>
      <c r="E25" s="20"/>
      <c r="F25" s="192"/>
      <c r="G25" s="21"/>
      <c r="H25" s="193"/>
      <c r="I25" s="193"/>
      <c r="J25" s="193"/>
      <c r="K25" s="193"/>
      <c r="L25" s="194"/>
      <c r="M25" s="191"/>
    </row>
    <row r="26" spans="1:13" ht="135.75" customHeight="1" thickBot="1" x14ac:dyDescent="0.35">
      <c r="A26" s="195" t="s">
        <v>47</v>
      </c>
      <c r="B26" s="22"/>
      <c r="C26" s="78"/>
      <c r="D26" s="455" t="s">
        <v>97</v>
      </c>
      <c r="E26" s="455"/>
      <c r="F26" s="380" t="s">
        <v>184</v>
      </c>
      <c r="G26" s="380" t="s">
        <v>193</v>
      </c>
      <c r="H26" s="78"/>
      <c r="I26" s="78"/>
      <c r="J26" s="78"/>
      <c r="K26" s="78"/>
      <c r="L26" s="78"/>
      <c r="M26" s="79"/>
    </row>
    <row r="27" spans="1:13" ht="17.25" customHeight="1" x14ac:dyDescent="0.3">
      <c r="A27" s="487" t="s">
        <v>48</v>
      </c>
      <c r="B27" s="427" t="s">
        <v>49</v>
      </c>
      <c r="C27" s="314">
        <v>950</v>
      </c>
      <c r="D27" s="314">
        <v>950</v>
      </c>
      <c r="E27" s="314">
        <v>952</v>
      </c>
      <c r="F27" s="315">
        <f>IF($D27="n.a.","n.a.",SUM(F28:F32))</f>
        <v>747</v>
      </c>
      <c r="G27" s="316">
        <f t="shared" ref="G27:L27" si="4">IF($D27="n.a.","n.a.",SUM(G28:G32))</f>
        <v>74</v>
      </c>
      <c r="H27" s="317">
        <f t="shared" si="4"/>
        <v>0</v>
      </c>
      <c r="I27" s="317">
        <f t="shared" si="4"/>
        <v>0</v>
      </c>
      <c r="J27" s="317">
        <f t="shared" si="4"/>
        <v>0</v>
      </c>
      <c r="K27" s="317">
        <f t="shared" si="4"/>
        <v>0</v>
      </c>
      <c r="L27" s="318">
        <f t="shared" si="4"/>
        <v>0</v>
      </c>
      <c r="M27" s="314">
        <f>SUM(F27:L27)</f>
        <v>821</v>
      </c>
    </row>
    <row r="28" spans="1:13" ht="17.25" customHeight="1" x14ac:dyDescent="0.3">
      <c r="A28" s="202" t="s">
        <v>50</v>
      </c>
      <c r="B28" s="423"/>
      <c r="C28" s="319"/>
      <c r="D28" s="80"/>
      <c r="E28" s="81">
        <v>225</v>
      </c>
      <c r="F28" s="320">
        <v>157</v>
      </c>
      <c r="G28" s="28">
        <v>54</v>
      </c>
      <c r="H28" s="205"/>
      <c r="I28" s="205"/>
      <c r="J28" s="205"/>
      <c r="K28" s="205"/>
      <c r="L28" s="206"/>
      <c r="M28" s="207">
        <f>SUM(F28:L28)</f>
        <v>211</v>
      </c>
    </row>
    <row r="29" spans="1:13" ht="17.25" customHeight="1" x14ac:dyDescent="0.3">
      <c r="A29" s="202" t="s">
        <v>51</v>
      </c>
      <c r="B29" s="423"/>
      <c r="C29" s="319"/>
      <c r="D29" s="80"/>
      <c r="E29" s="81"/>
      <c r="F29" s="320"/>
      <c r="G29" s="28"/>
      <c r="H29" s="205"/>
      <c r="I29" s="205"/>
      <c r="J29" s="205"/>
      <c r="K29" s="205"/>
      <c r="L29" s="206"/>
      <c r="M29" s="207">
        <f>SUM(F29:L29)</f>
        <v>0</v>
      </c>
    </row>
    <row r="30" spans="1:13" ht="17.25" customHeight="1" x14ac:dyDescent="0.3">
      <c r="A30" s="202" t="s">
        <v>98</v>
      </c>
      <c r="B30" s="423"/>
      <c r="C30" s="319"/>
      <c r="D30" s="80"/>
      <c r="E30" s="81">
        <v>700</v>
      </c>
      <c r="F30" s="320">
        <v>556</v>
      </c>
      <c r="G30" s="28">
        <v>20</v>
      </c>
      <c r="H30" s="205"/>
      <c r="I30" s="205"/>
      <c r="J30" s="205"/>
      <c r="K30" s="205"/>
      <c r="L30" s="206"/>
      <c r="M30" s="207">
        <f t="shared" ref="M30:M31" si="5">SUM(F30:L30)</f>
        <v>576</v>
      </c>
    </row>
    <row r="31" spans="1:13" ht="17.25" customHeight="1" x14ac:dyDescent="0.3">
      <c r="A31" s="202" t="s">
        <v>53</v>
      </c>
      <c r="B31" s="423"/>
      <c r="C31" s="203"/>
      <c r="D31" s="26"/>
      <c r="E31" s="27">
        <v>26</v>
      </c>
      <c r="F31" s="320">
        <v>34</v>
      </c>
      <c r="G31" s="28">
        <v>0</v>
      </c>
      <c r="H31" s="205"/>
      <c r="I31" s="205"/>
      <c r="J31" s="205"/>
      <c r="K31" s="205"/>
      <c r="L31" s="206"/>
      <c r="M31" s="207">
        <f t="shared" si="5"/>
        <v>34</v>
      </c>
    </row>
    <row r="32" spans="1:13" ht="17.25" customHeight="1" x14ac:dyDescent="0.3">
      <c r="A32" s="29" t="s">
        <v>54</v>
      </c>
      <c r="B32" s="428"/>
      <c r="C32" s="203"/>
      <c r="D32" s="26"/>
      <c r="E32" s="27"/>
      <c r="F32" s="320"/>
      <c r="G32" s="28"/>
      <c r="H32" s="205"/>
      <c r="I32" s="205"/>
      <c r="J32" s="205"/>
      <c r="K32" s="205"/>
      <c r="L32" s="206"/>
      <c r="M32" s="207" t="str">
        <f t="shared" ref="M32" si="6">IF(D32="","",SUM(F32:L32))</f>
        <v/>
      </c>
    </row>
    <row r="33" spans="1:13" ht="18" customHeight="1" thickBot="1" x14ac:dyDescent="0.35">
      <c r="A33" s="208" t="s">
        <v>99</v>
      </c>
      <c r="B33" s="408"/>
      <c r="C33" s="421"/>
      <c r="D33" s="421"/>
      <c r="E33" s="421"/>
      <c r="F33" s="421"/>
      <c r="G33" s="421"/>
      <c r="H33" s="421"/>
      <c r="I33" s="421"/>
      <c r="J33" s="421"/>
      <c r="K33" s="421"/>
      <c r="L33" s="421"/>
      <c r="M33" s="422"/>
    </row>
    <row r="34" spans="1:13" ht="28.8" x14ac:dyDescent="0.3">
      <c r="A34" s="321" t="s">
        <v>56</v>
      </c>
      <c r="B34" s="457"/>
      <c r="C34" s="322" t="s">
        <v>58</v>
      </c>
      <c r="D34" s="322" t="s">
        <v>58</v>
      </c>
      <c r="E34" s="322" t="s">
        <v>58</v>
      </c>
      <c r="F34" s="323" t="str">
        <f>IF($C34="n.a.","n.a.",-F35+F36)</f>
        <v>n.a.</v>
      </c>
      <c r="G34" s="362" t="str">
        <f t="shared" ref="G34:M34" si="7">IF($C34="n.a.","n.a.",-G35+G36)</f>
        <v>n.a.</v>
      </c>
      <c r="H34" s="324" t="str">
        <f t="shared" si="7"/>
        <v>n.a.</v>
      </c>
      <c r="I34" s="324" t="str">
        <f t="shared" si="7"/>
        <v>n.a.</v>
      </c>
      <c r="J34" s="324" t="str">
        <f t="shared" si="7"/>
        <v>n.a.</v>
      </c>
      <c r="K34" s="324" t="str">
        <f t="shared" si="7"/>
        <v>n.a.</v>
      </c>
      <c r="L34" s="325" t="str">
        <f t="shared" si="7"/>
        <v>n.a.</v>
      </c>
      <c r="M34" s="322" t="str">
        <f t="shared" si="7"/>
        <v>n.a.</v>
      </c>
    </row>
    <row r="35" spans="1:13" ht="15.75" customHeight="1" x14ac:dyDescent="0.3">
      <c r="A35" s="326" t="s">
        <v>59</v>
      </c>
      <c r="B35" s="458"/>
      <c r="C35" s="327"/>
      <c r="D35" s="327"/>
      <c r="E35" s="59"/>
      <c r="F35" s="328"/>
      <c r="G35" s="108"/>
      <c r="H35" s="329"/>
      <c r="I35" s="329"/>
      <c r="J35" s="329"/>
      <c r="K35" s="329"/>
      <c r="L35" s="330"/>
      <c r="M35" s="327">
        <f>IF($C$33="n.a.","",SUM(F35:L35))</f>
        <v>0</v>
      </c>
    </row>
    <row r="36" spans="1:13" ht="15" customHeight="1" x14ac:dyDescent="0.3">
      <c r="A36" s="326" t="s">
        <v>60</v>
      </c>
      <c r="B36" s="458"/>
      <c r="C36" s="331"/>
      <c r="D36" s="331"/>
      <c r="E36" s="82"/>
      <c r="F36" s="332"/>
      <c r="G36" s="363"/>
      <c r="H36" s="333"/>
      <c r="I36" s="333"/>
      <c r="J36" s="333"/>
      <c r="K36" s="333"/>
      <c r="L36" s="334"/>
      <c r="M36" s="335"/>
    </row>
    <row r="37" spans="1:13" s="221" customFormat="1" ht="48.75" customHeight="1" thickBot="1" x14ac:dyDescent="0.35">
      <c r="A37" s="336" t="s">
        <v>61</v>
      </c>
      <c r="B37" s="454" t="s">
        <v>195</v>
      </c>
      <c r="C37" s="455"/>
      <c r="D37" s="455"/>
      <c r="E37" s="456"/>
      <c r="F37" s="381" t="s">
        <v>185</v>
      </c>
      <c r="G37" s="381" t="s">
        <v>194</v>
      </c>
      <c r="H37" s="83"/>
      <c r="I37" s="83"/>
      <c r="J37" s="83"/>
      <c r="K37" s="83"/>
      <c r="L37" s="83"/>
      <c r="M37" s="84"/>
    </row>
    <row r="38" spans="1:13" s="221" customFormat="1" ht="34.5" customHeight="1" x14ac:dyDescent="0.3">
      <c r="A38" s="337" t="s">
        <v>62</v>
      </c>
      <c r="B38" s="338" t="s">
        <v>63</v>
      </c>
      <c r="C38" s="385">
        <v>25207</v>
      </c>
      <c r="D38" s="385">
        <f>7241+13*1382</f>
        <v>25207</v>
      </c>
      <c r="E38" s="489">
        <v>1382</v>
      </c>
      <c r="F38" s="382">
        <f>4405-G38</f>
        <v>3253</v>
      </c>
      <c r="G38" s="383">
        <v>1152</v>
      </c>
      <c r="H38" s="339"/>
      <c r="I38" s="339"/>
      <c r="J38" s="339"/>
      <c r="K38" s="339"/>
      <c r="L38" s="339"/>
      <c r="M38" s="340">
        <f>+F38+G38</f>
        <v>4405</v>
      </c>
    </row>
    <row r="39" spans="1:13" s="221" customFormat="1" ht="102.6" customHeight="1" thickBot="1" x14ac:dyDescent="0.35">
      <c r="A39" s="341" t="s">
        <v>100</v>
      </c>
      <c r="B39" s="408" t="s">
        <v>209</v>
      </c>
      <c r="C39" s="421"/>
      <c r="D39" s="421"/>
      <c r="E39" s="422"/>
      <c r="F39" s="384" t="s">
        <v>196</v>
      </c>
      <c r="G39" s="386" t="s">
        <v>197</v>
      </c>
      <c r="H39" s="342"/>
      <c r="I39" s="342"/>
      <c r="J39" s="342"/>
      <c r="K39" s="342"/>
      <c r="L39" s="342"/>
      <c r="M39" s="343"/>
    </row>
    <row r="40" spans="1:13" ht="44.25" customHeight="1" x14ac:dyDescent="0.3">
      <c r="A40" s="444" t="s">
        <v>65</v>
      </c>
      <c r="B40" s="445"/>
      <c r="C40" s="446"/>
      <c r="D40" s="446"/>
      <c r="E40" s="445"/>
      <c r="F40" s="447"/>
      <c r="G40" s="448"/>
      <c r="H40" s="445"/>
      <c r="I40" s="445"/>
      <c r="J40" s="445"/>
      <c r="K40" s="445"/>
      <c r="L40" s="445"/>
      <c r="M40" s="449"/>
    </row>
    <row r="41" spans="1:13" ht="31.5" customHeight="1" x14ac:dyDescent="0.3">
      <c r="A41" s="29" t="s">
        <v>101</v>
      </c>
      <c r="B41" s="43"/>
      <c r="C41" s="29"/>
      <c r="D41" s="44"/>
      <c r="E41" s="44"/>
      <c r="F41" s="229"/>
      <c r="G41" s="45"/>
      <c r="H41" s="275"/>
      <c r="I41" s="275"/>
      <c r="J41" s="275"/>
      <c r="K41" s="275"/>
      <c r="L41" s="275"/>
      <c r="M41" s="276"/>
    </row>
    <row r="42" spans="1:13" ht="17.25" customHeight="1" x14ac:dyDescent="0.3">
      <c r="A42" s="29" t="s">
        <v>102</v>
      </c>
      <c r="B42" s="46"/>
      <c r="C42" s="29"/>
      <c r="D42" s="44"/>
      <c r="E42" s="47"/>
      <c r="F42" s="232"/>
      <c r="G42" s="48"/>
      <c r="H42" s="277"/>
      <c r="I42" s="277"/>
      <c r="J42" s="277"/>
      <c r="K42" s="277"/>
      <c r="L42" s="277"/>
      <c r="M42" s="278"/>
    </row>
    <row r="43" spans="1:13" ht="17.25" customHeight="1" x14ac:dyDescent="0.3">
      <c r="A43" s="29" t="s">
        <v>103</v>
      </c>
      <c r="B43" s="46"/>
      <c r="C43" s="29"/>
      <c r="D43" s="44"/>
      <c r="E43" s="47"/>
      <c r="F43" s="235"/>
      <c r="G43" s="87"/>
      <c r="H43" s="277"/>
      <c r="I43" s="277"/>
      <c r="J43" s="277"/>
      <c r="K43" s="277"/>
      <c r="L43" s="277"/>
      <c r="M43" s="278"/>
    </row>
    <row r="44" spans="1:13" ht="45" customHeight="1" x14ac:dyDescent="0.3">
      <c r="A44" s="29" t="s">
        <v>104</v>
      </c>
      <c r="B44" s="46"/>
      <c r="C44" s="29"/>
      <c r="D44" s="44"/>
      <c r="E44" s="47"/>
      <c r="F44" s="235"/>
      <c r="G44" s="87"/>
      <c r="H44" s="277"/>
      <c r="I44" s="277"/>
      <c r="J44" s="277"/>
      <c r="K44" s="277"/>
      <c r="L44" s="277"/>
      <c r="M44" s="278"/>
    </row>
    <row r="45" spans="1:13" ht="15" customHeight="1" x14ac:dyDescent="0.3">
      <c r="A45" s="29" t="s">
        <v>105</v>
      </c>
      <c r="B45" s="46"/>
      <c r="C45" s="29"/>
      <c r="D45" s="44"/>
      <c r="E45" s="47"/>
      <c r="F45" s="235"/>
      <c r="G45" s="87"/>
      <c r="H45" s="277"/>
      <c r="I45" s="277"/>
      <c r="J45" s="277"/>
      <c r="K45" s="277"/>
      <c r="L45" s="277"/>
      <c r="M45" s="278"/>
    </row>
    <row r="46" spans="1:13" ht="11.25" customHeight="1" x14ac:dyDescent="0.3">
      <c r="A46" s="29" t="s">
        <v>106</v>
      </c>
      <c r="B46" s="46"/>
      <c r="C46" s="29"/>
      <c r="D46" s="44"/>
      <c r="E46" s="47"/>
      <c r="F46" s="51"/>
      <c r="G46" s="87"/>
      <c r="H46" s="85"/>
      <c r="I46" s="85"/>
      <c r="J46" s="85"/>
      <c r="K46" s="85"/>
      <c r="L46" s="85"/>
      <c r="M46" s="86"/>
    </row>
    <row r="47" spans="1:13" ht="11.25" customHeight="1" x14ac:dyDescent="0.3">
      <c r="A47" s="29" t="s">
        <v>107</v>
      </c>
      <c r="B47" s="46"/>
      <c r="C47" s="29"/>
      <c r="D47" s="44"/>
      <c r="E47" s="47"/>
      <c r="F47" s="235"/>
      <c r="G47" s="87"/>
      <c r="H47" s="277"/>
      <c r="I47" s="277"/>
      <c r="J47" s="277"/>
      <c r="K47" s="277"/>
      <c r="L47" s="277"/>
      <c r="M47" s="278"/>
    </row>
    <row r="48" spans="1:13" ht="32.25" customHeight="1" x14ac:dyDescent="0.3">
      <c r="A48" s="29" t="s">
        <v>108</v>
      </c>
      <c r="B48" s="44"/>
      <c r="C48" s="29"/>
      <c r="D48" s="44"/>
      <c r="E48" s="44"/>
      <c r="F48" s="235"/>
      <c r="G48" s="87"/>
      <c r="H48" s="277"/>
      <c r="I48" s="277"/>
      <c r="J48" s="277"/>
      <c r="K48" s="277"/>
      <c r="L48" s="277"/>
      <c r="M48" s="278"/>
    </row>
    <row r="49" spans="1:13" ht="19.5" customHeight="1" thickBot="1" x14ac:dyDescent="0.35">
      <c r="A49" s="53" t="s">
        <v>79</v>
      </c>
      <c r="B49" s="450"/>
      <c r="C49" s="451"/>
      <c r="D49" s="451"/>
      <c r="E49" s="451"/>
      <c r="F49" s="452"/>
      <c r="G49" s="451"/>
      <c r="H49" s="452"/>
      <c r="I49" s="452"/>
      <c r="J49" s="452"/>
      <c r="K49" s="452"/>
      <c r="L49" s="452"/>
      <c r="M49" s="453"/>
    </row>
    <row r="50" spans="1:13" ht="13.5" hidden="1" customHeight="1" x14ac:dyDescent="0.3">
      <c r="A50" s="238"/>
      <c r="B50" s="238"/>
      <c r="D50" s="239"/>
      <c r="E50" s="239"/>
      <c r="F50" s="239"/>
      <c r="G50" s="239"/>
      <c r="H50" s="239"/>
      <c r="I50" s="239"/>
      <c r="J50" s="239"/>
      <c r="K50" s="239"/>
      <c r="L50" s="239"/>
      <c r="M50" s="239"/>
    </row>
    <row r="51" spans="1:13" ht="13.5" hidden="1" customHeight="1" x14ac:dyDescent="0.3">
      <c r="A51" s="238"/>
      <c r="B51" s="238"/>
      <c r="D51" s="239"/>
      <c r="E51" s="239"/>
      <c r="F51" s="239"/>
      <c r="G51" s="239"/>
      <c r="H51" s="239"/>
      <c r="I51" s="239"/>
      <c r="J51" s="239"/>
      <c r="K51" s="239"/>
      <c r="L51" s="239"/>
      <c r="M51" s="239"/>
    </row>
    <row r="52" spans="1:13" ht="11.25" customHeight="1" thickTop="1" x14ac:dyDescent="0.3">
      <c r="A52" s="242" t="s">
        <v>81</v>
      </c>
      <c r="B52" s="239"/>
      <c r="C52" s="239"/>
      <c r="D52" s="239"/>
      <c r="E52" s="239"/>
      <c r="F52" s="239"/>
      <c r="G52" s="239"/>
      <c r="H52" s="239"/>
      <c r="I52" s="239"/>
      <c r="J52" s="239"/>
      <c r="K52" s="239"/>
      <c r="L52" s="239"/>
      <c r="M52" s="239"/>
    </row>
    <row r="53" spans="1:13" s="243" customFormat="1" ht="18.75" customHeight="1" x14ac:dyDescent="0.3">
      <c r="A53" s="393" t="s">
        <v>66</v>
      </c>
      <c r="B53" s="443"/>
      <c r="C53" s="443"/>
      <c r="D53" s="443"/>
      <c r="E53" s="443"/>
      <c r="F53" s="443"/>
      <c r="G53" s="443"/>
      <c r="H53" s="443"/>
      <c r="I53" s="443"/>
      <c r="J53" s="443"/>
      <c r="K53" s="443"/>
      <c r="L53" s="443"/>
      <c r="M53" s="443"/>
    </row>
    <row r="54" spans="1:13" ht="9" customHeight="1" x14ac:dyDescent="0.3">
      <c r="A54" s="344"/>
      <c r="B54" s="344"/>
      <c r="C54" s="344"/>
      <c r="D54" s="344"/>
      <c r="E54" s="344"/>
      <c r="F54" s="344"/>
      <c r="G54" s="344"/>
      <c r="H54" s="344"/>
      <c r="I54" s="344"/>
      <c r="J54" s="344"/>
      <c r="K54" s="344"/>
      <c r="L54" s="344"/>
      <c r="M54" s="344"/>
    </row>
    <row r="55" spans="1:13" ht="18.75" customHeight="1" x14ac:dyDescent="0.3">
      <c r="A55" s="393" t="s">
        <v>82</v>
      </c>
      <c r="B55" s="393"/>
      <c r="C55" s="393"/>
      <c r="D55" s="393"/>
      <c r="E55" s="393"/>
      <c r="F55" s="393"/>
      <c r="G55" s="393"/>
      <c r="H55" s="393"/>
      <c r="I55" s="393"/>
      <c r="J55" s="393"/>
      <c r="K55" s="393"/>
      <c r="L55" s="393"/>
      <c r="M55" s="393"/>
    </row>
    <row r="56" spans="1:13" ht="6.75" customHeight="1" x14ac:dyDescent="0.3">
      <c r="A56" s="244"/>
      <c r="B56" s="244"/>
      <c r="C56" s="244"/>
      <c r="D56" s="244"/>
      <c r="E56" s="244"/>
      <c r="F56" s="244"/>
      <c r="G56" s="244"/>
      <c r="H56" s="244"/>
      <c r="I56" s="244"/>
      <c r="J56" s="244"/>
      <c r="K56" s="244"/>
      <c r="L56" s="244"/>
      <c r="M56" s="244"/>
    </row>
    <row r="57" spans="1:13" ht="50.25" customHeight="1" x14ac:dyDescent="0.3">
      <c r="A57" s="393" t="s">
        <v>198</v>
      </c>
      <c r="B57" s="393"/>
      <c r="C57" s="393"/>
      <c r="D57" s="393"/>
      <c r="E57" s="393"/>
      <c r="F57" s="393"/>
      <c r="G57" s="393"/>
      <c r="H57" s="393"/>
      <c r="I57" s="393"/>
      <c r="J57" s="393"/>
      <c r="K57" s="393"/>
      <c r="L57" s="393"/>
      <c r="M57" s="393"/>
    </row>
  </sheetData>
  <sheetProtection insertRows="0" selectLockedCells="1"/>
  <mergeCells count="23">
    <mergeCell ref="B16:M16"/>
    <mergeCell ref="B18:B24"/>
    <mergeCell ref="D26:E26"/>
    <mergeCell ref="B27:B32"/>
    <mergeCell ref="A13:A14"/>
    <mergeCell ref="B13:B14"/>
    <mergeCell ref="C13:C14"/>
    <mergeCell ref="D13:D14"/>
    <mergeCell ref="E13:E14"/>
    <mergeCell ref="D4:M4"/>
    <mergeCell ref="A5:C5"/>
    <mergeCell ref="A6:C6"/>
    <mergeCell ref="A7:C7"/>
    <mergeCell ref="A8:C8"/>
    <mergeCell ref="B33:M33"/>
    <mergeCell ref="A53:M53"/>
    <mergeCell ref="A55:M55"/>
    <mergeCell ref="A57:M57"/>
    <mergeCell ref="A40:M40"/>
    <mergeCell ref="B49:M49"/>
    <mergeCell ref="B39:E39"/>
    <mergeCell ref="B37:E37"/>
    <mergeCell ref="B34:B36"/>
  </mergeCells>
  <dataValidations count="1">
    <dataValidation operator="greaterThan" allowBlank="1" showInputMessage="1" showErrorMessage="1" sqref="C38:M38"/>
  </dataValidations>
  <pageMargins left="0.5" right="0.25" top="0.25" bottom="0.25" header="0" footer="0"/>
  <pageSetup scale="43"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57"/>
  <sheetViews>
    <sheetView topLeftCell="A46" zoomScale="80" zoomScaleNormal="80" workbookViewId="0">
      <selection activeCell="C32" sqref="C32"/>
    </sheetView>
  </sheetViews>
  <sheetFormatPr defaultColWidth="9.109375" defaultRowHeight="14.4" x14ac:dyDescent="0.3"/>
  <cols>
    <col min="1" max="1" width="56.5546875" style="110" customWidth="1"/>
    <col min="2" max="2" width="12.33203125" style="110" customWidth="1"/>
    <col min="3" max="5" width="21.109375" style="110" customWidth="1"/>
    <col min="6" max="13" width="14.88671875" style="110" customWidth="1"/>
    <col min="14" max="16384" width="9.109375" style="110"/>
  </cols>
  <sheetData>
    <row r="1" spans="1:13" ht="23.4" x14ac:dyDescent="0.45">
      <c r="A1" s="109" t="s">
        <v>0</v>
      </c>
      <c r="L1" s="111"/>
    </row>
    <row r="2" spans="1:13" ht="18" x14ac:dyDescent="0.35">
      <c r="A2" s="112"/>
      <c r="I2" s="113" t="s">
        <v>1</v>
      </c>
      <c r="J2" s="2">
        <v>41864</v>
      </c>
      <c r="L2" s="114" t="s">
        <v>2</v>
      </c>
      <c r="M2" s="115">
        <v>41737</v>
      </c>
    </row>
    <row r="3" spans="1:13" ht="15" thickBot="1" x14ac:dyDescent="0.35">
      <c r="A3" s="111"/>
    </row>
    <row r="4" spans="1:13" ht="15.75" customHeight="1" thickTop="1" x14ac:dyDescent="0.3">
      <c r="A4" s="3" t="s">
        <v>109</v>
      </c>
      <c r="B4" s="116"/>
      <c r="C4" s="117" t="s">
        <v>3</v>
      </c>
      <c r="D4" s="410" t="s">
        <v>127</v>
      </c>
      <c r="E4" s="410"/>
      <c r="F4" s="410"/>
      <c r="G4" s="410"/>
      <c r="H4" s="410"/>
      <c r="I4" s="410"/>
      <c r="J4" s="410"/>
      <c r="K4" s="410"/>
      <c r="L4" s="410"/>
      <c r="M4" s="411"/>
    </row>
    <row r="5" spans="1:13" ht="15.6" x14ac:dyDescent="0.3">
      <c r="A5" s="412" t="s">
        <v>4</v>
      </c>
      <c r="B5" s="413"/>
      <c r="C5" s="413"/>
      <c r="D5" s="4" t="s">
        <v>68</v>
      </c>
      <c r="E5" s="4"/>
      <c r="F5" s="118"/>
      <c r="G5" s="118"/>
      <c r="J5" s="119"/>
      <c r="K5" s="120" t="s">
        <v>5</v>
      </c>
      <c r="L5" s="110" t="s">
        <v>110</v>
      </c>
      <c r="M5" s="121"/>
    </row>
    <row r="6" spans="1:13" ht="15.6" x14ac:dyDescent="0.3">
      <c r="A6" s="412" t="s">
        <v>7</v>
      </c>
      <c r="B6" s="413"/>
      <c r="C6" s="413"/>
      <c r="D6" s="4" t="s">
        <v>70</v>
      </c>
      <c r="E6" s="4"/>
      <c r="F6" s="118"/>
      <c r="G6" s="118"/>
      <c r="I6" s="119"/>
      <c r="J6" s="119"/>
      <c r="K6" s="120" t="s">
        <v>5</v>
      </c>
      <c r="M6" s="122"/>
    </row>
    <row r="7" spans="1:13" ht="15.6" x14ac:dyDescent="0.3">
      <c r="A7" s="412" t="s">
        <v>9</v>
      </c>
      <c r="B7" s="413"/>
      <c r="C7" s="413"/>
      <c r="D7" s="5">
        <v>140</v>
      </c>
      <c r="E7" s="5"/>
      <c r="F7" s="123"/>
      <c r="G7" s="123"/>
      <c r="H7" s="123"/>
      <c r="I7" s="119"/>
      <c r="J7" s="119"/>
      <c r="K7" s="120" t="s">
        <v>10</v>
      </c>
      <c r="L7" s="124">
        <v>20</v>
      </c>
      <c r="M7" s="122" t="s">
        <v>11</v>
      </c>
    </row>
    <row r="8" spans="1:13" ht="15.6" x14ac:dyDescent="0.3">
      <c r="A8" s="412" t="s">
        <v>12</v>
      </c>
      <c r="B8" s="413"/>
      <c r="C8" s="413"/>
      <c r="D8" s="6">
        <v>40330</v>
      </c>
      <c r="E8" s="6"/>
      <c r="F8" s="118"/>
      <c r="G8" s="118"/>
      <c r="H8" s="123"/>
      <c r="I8" s="119"/>
      <c r="J8" s="119"/>
      <c r="K8" s="125" t="s">
        <v>13</v>
      </c>
      <c r="L8" s="7">
        <v>42369</v>
      </c>
      <c r="M8" s="126"/>
    </row>
    <row r="9" spans="1:13" ht="16.2" thickBot="1" x14ac:dyDescent="0.35">
      <c r="A9" s="127"/>
      <c r="B9" s="128"/>
      <c r="C9" s="128" t="s">
        <v>14</v>
      </c>
      <c r="D9" s="129" t="s">
        <v>15</v>
      </c>
      <c r="E9" s="130">
        <v>41456</v>
      </c>
      <c r="F9" s="129" t="s">
        <v>16</v>
      </c>
      <c r="G9" s="130">
        <v>41820</v>
      </c>
      <c r="H9" s="131"/>
      <c r="I9" s="132"/>
      <c r="J9" s="132"/>
      <c r="K9" s="132"/>
      <c r="L9" s="128"/>
      <c r="M9" s="133"/>
    </row>
    <row r="10" spans="1:13" ht="4.5" customHeight="1" thickTop="1" x14ac:dyDescent="0.3">
      <c r="A10" s="120"/>
      <c r="B10" s="120"/>
      <c r="C10" s="120"/>
      <c r="D10" s="134"/>
      <c r="E10" s="134"/>
      <c r="G10" s="134"/>
      <c r="I10" s="119"/>
      <c r="J10" s="119"/>
      <c r="K10" s="119"/>
      <c r="L10" s="120"/>
      <c r="M10" s="123"/>
    </row>
    <row r="11" spans="1:13" ht="15.6" x14ac:dyDescent="0.3">
      <c r="A11" s="135" t="s">
        <v>17</v>
      </c>
      <c r="B11" s="136"/>
      <c r="C11" s="120"/>
      <c r="D11" s="123"/>
      <c r="E11" s="123"/>
      <c r="F11" s="123"/>
      <c r="G11" s="123"/>
      <c r="H11" s="123"/>
      <c r="I11" s="123"/>
      <c r="J11" s="123"/>
      <c r="K11" s="123"/>
      <c r="L11" s="123"/>
      <c r="M11" s="123"/>
    </row>
    <row r="12" spans="1:13" ht="6" customHeight="1" thickBot="1" x14ac:dyDescent="0.35">
      <c r="A12" s="128"/>
      <c r="B12" s="128"/>
    </row>
    <row r="13" spans="1:13" ht="41.25" customHeight="1" thickTop="1" thickBot="1" x14ac:dyDescent="0.35">
      <c r="A13" s="414" t="s">
        <v>18</v>
      </c>
      <c r="B13" s="416" t="s">
        <v>19</v>
      </c>
      <c r="C13" s="418" t="s">
        <v>20</v>
      </c>
      <c r="D13" s="419" t="s">
        <v>21</v>
      </c>
      <c r="E13" s="420" t="s">
        <v>22</v>
      </c>
      <c r="F13" s="138" t="s">
        <v>23</v>
      </c>
      <c r="G13" s="139" t="s">
        <v>24</v>
      </c>
      <c r="H13" s="140" t="s">
        <v>25</v>
      </c>
      <c r="I13" s="140" t="s">
        <v>26</v>
      </c>
      <c r="J13" s="140" t="s">
        <v>27</v>
      </c>
      <c r="K13" s="140" t="s">
        <v>28</v>
      </c>
      <c r="L13" s="141" t="s">
        <v>29</v>
      </c>
      <c r="M13" s="142" t="s">
        <v>30</v>
      </c>
    </row>
    <row r="14" spans="1:13" ht="27" customHeight="1" thickTop="1" thickBot="1" x14ac:dyDescent="0.35">
      <c r="A14" s="415"/>
      <c r="B14" s="417"/>
      <c r="C14" s="418"/>
      <c r="D14" s="419"/>
      <c r="E14" s="420"/>
      <c r="F14" s="143" t="s">
        <v>31</v>
      </c>
      <c r="G14" s="144" t="s">
        <v>32</v>
      </c>
      <c r="H14" s="145" t="s">
        <v>32</v>
      </c>
      <c r="I14" s="145" t="s">
        <v>32</v>
      </c>
      <c r="J14" s="145" t="s">
        <v>32</v>
      </c>
      <c r="K14" s="145" t="s">
        <v>32</v>
      </c>
      <c r="L14" s="146" t="s">
        <v>32</v>
      </c>
      <c r="M14" s="147" t="s">
        <v>32</v>
      </c>
    </row>
    <row r="15" spans="1:13" ht="30" customHeight="1" thickTop="1" x14ac:dyDescent="0.3">
      <c r="A15" s="148" t="s">
        <v>33</v>
      </c>
      <c r="B15" s="149" t="s">
        <v>34</v>
      </c>
      <c r="C15" s="492">
        <v>28500000</v>
      </c>
      <c r="D15" s="295">
        <v>28500000</v>
      </c>
      <c r="E15" s="493">
        <v>1400000</v>
      </c>
      <c r="F15" s="379">
        <v>0</v>
      </c>
      <c r="G15" s="8">
        <v>0</v>
      </c>
      <c r="H15" s="306"/>
      <c r="I15" s="306"/>
      <c r="J15" s="306"/>
      <c r="K15" s="306"/>
      <c r="L15" s="307"/>
      <c r="M15" s="308">
        <f>SUM(F15:L15)</f>
        <v>0</v>
      </c>
    </row>
    <row r="16" spans="1:13" ht="39.75" customHeight="1" thickBot="1" x14ac:dyDescent="0.35">
      <c r="A16" s="156" t="s">
        <v>35</v>
      </c>
      <c r="B16" s="408" t="s">
        <v>204</v>
      </c>
      <c r="C16" s="465"/>
      <c r="D16" s="465"/>
      <c r="E16" s="465"/>
      <c r="F16" s="465"/>
      <c r="G16" s="465"/>
      <c r="H16" s="465"/>
      <c r="I16" s="465"/>
      <c r="J16" s="465"/>
      <c r="K16" s="465"/>
      <c r="L16" s="465"/>
      <c r="M16" s="466"/>
    </row>
    <row r="17" spans="1:13" ht="19.5" customHeight="1" thickBot="1" x14ac:dyDescent="0.35">
      <c r="A17" s="157" t="s">
        <v>36</v>
      </c>
      <c r="B17" s="158"/>
      <c r="C17" s="251">
        <f>+$D$7+C18</f>
        <v>786</v>
      </c>
      <c r="D17" s="251">
        <f t="shared" ref="D17:F17" si="0">+$D$7+D18</f>
        <v>785.5</v>
      </c>
      <c r="E17" s="251">
        <f t="shared" si="0"/>
        <v>793.5</v>
      </c>
      <c r="F17" s="252">
        <f t="shared" si="0"/>
        <v>140</v>
      </c>
      <c r="G17" s="253">
        <f>F17+G18</f>
        <v>143.71</v>
      </c>
      <c r="H17" s="254">
        <f t="shared" ref="H17:L17" si="1">G17+H18</f>
        <v>143.71</v>
      </c>
      <c r="I17" s="254">
        <f t="shared" si="1"/>
        <v>143.71</v>
      </c>
      <c r="J17" s="254">
        <f t="shared" si="1"/>
        <v>143.71</v>
      </c>
      <c r="K17" s="254">
        <f t="shared" si="1"/>
        <v>143.71</v>
      </c>
      <c r="L17" s="255">
        <f t="shared" si="1"/>
        <v>143.71</v>
      </c>
      <c r="M17" s="251">
        <f>L17</f>
        <v>143.71</v>
      </c>
    </row>
    <row r="18" spans="1:13" ht="20.25" customHeight="1" thickTop="1" thickBot="1" x14ac:dyDescent="0.35">
      <c r="A18" s="164" t="s">
        <v>37</v>
      </c>
      <c r="B18" s="423" t="s">
        <v>38</v>
      </c>
      <c r="C18" s="165">
        <v>646</v>
      </c>
      <c r="D18" s="165">
        <f>SUM(D19:D24)</f>
        <v>645.5</v>
      </c>
      <c r="E18" s="165">
        <f>SUM(E19:E24)</f>
        <v>653.5</v>
      </c>
      <c r="F18" s="166">
        <f t="shared" ref="F18:L18" si="2">SUM(F19:F24)</f>
        <v>0</v>
      </c>
      <c r="G18" s="167">
        <f t="shared" si="2"/>
        <v>3.71</v>
      </c>
      <c r="H18" s="168">
        <f t="shared" si="2"/>
        <v>0</v>
      </c>
      <c r="I18" s="168">
        <f t="shared" si="2"/>
        <v>0</v>
      </c>
      <c r="J18" s="168">
        <f t="shared" si="2"/>
        <v>0</v>
      </c>
      <c r="K18" s="168">
        <f t="shared" si="2"/>
        <v>0</v>
      </c>
      <c r="L18" s="169">
        <f t="shared" si="2"/>
        <v>0</v>
      </c>
      <c r="M18" s="165">
        <f>SUM(F18:L18)</f>
        <v>3.71</v>
      </c>
    </row>
    <row r="19" spans="1:13" x14ac:dyDescent="0.3">
      <c r="A19" s="170" t="s">
        <v>39</v>
      </c>
      <c r="B19" s="423"/>
      <c r="C19" s="171"/>
      <c r="D19" s="172">
        <v>70</v>
      </c>
      <c r="E19" s="10">
        <v>70</v>
      </c>
      <c r="F19" s="173">
        <v>0</v>
      </c>
      <c r="G19" s="11">
        <v>3.21</v>
      </c>
      <c r="H19" s="174"/>
      <c r="I19" s="174"/>
      <c r="J19" s="174"/>
      <c r="K19" s="174"/>
      <c r="L19" s="175"/>
      <c r="M19" s="172">
        <f>SUM(F19:L19)</f>
        <v>3.21</v>
      </c>
    </row>
    <row r="20" spans="1:13" x14ac:dyDescent="0.3">
      <c r="A20" s="12" t="s">
        <v>40</v>
      </c>
      <c r="B20" s="423"/>
      <c r="C20" s="176"/>
      <c r="D20" s="177"/>
      <c r="E20" s="14"/>
      <c r="F20" s="178"/>
      <c r="G20" s="15"/>
      <c r="H20" s="179"/>
      <c r="I20" s="179"/>
      <c r="J20" s="179"/>
      <c r="K20" s="179"/>
      <c r="L20" s="180"/>
      <c r="M20" s="172"/>
    </row>
    <row r="21" spans="1:13" x14ac:dyDescent="0.3">
      <c r="A21" s="181" t="s">
        <v>41</v>
      </c>
      <c r="B21" s="423"/>
      <c r="C21" s="176"/>
      <c r="D21" s="177">
        <v>54.8</v>
      </c>
      <c r="E21" s="14">
        <v>62.3</v>
      </c>
      <c r="F21" s="178">
        <v>0</v>
      </c>
      <c r="G21" s="15">
        <v>0</v>
      </c>
      <c r="H21" s="179"/>
      <c r="I21" s="179"/>
      <c r="J21" s="179"/>
      <c r="K21" s="179"/>
      <c r="L21" s="180"/>
      <c r="M21" s="172">
        <f t="shared" ref="M21:M24" si="3">SUM(F21:L21)</f>
        <v>0</v>
      </c>
    </row>
    <row r="22" spans="1:13" x14ac:dyDescent="0.3">
      <c r="A22" s="181" t="s">
        <v>42</v>
      </c>
      <c r="B22" s="423"/>
      <c r="C22" s="176"/>
      <c r="D22" s="177">
        <v>450</v>
      </c>
      <c r="E22" s="14">
        <v>450</v>
      </c>
      <c r="F22" s="178">
        <v>0</v>
      </c>
      <c r="G22" s="15">
        <v>0</v>
      </c>
      <c r="H22" s="179"/>
      <c r="I22" s="179"/>
      <c r="J22" s="179"/>
      <c r="K22" s="179"/>
      <c r="L22" s="180"/>
      <c r="M22" s="172">
        <f t="shared" si="3"/>
        <v>0</v>
      </c>
    </row>
    <row r="23" spans="1:13" x14ac:dyDescent="0.3">
      <c r="A23" s="181" t="s">
        <v>43</v>
      </c>
      <c r="B23" s="423"/>
      <c r="C23" s="176"/>
      <c r="D23" s="177">
        <v>70.7</v>
      </c>
      <c r="E23" s="14">
        <v>70.7</v>
      </c>
      <c r="F23" s="178">
        <v>0</v>
      </c>
      <c r="G23" s="15">
        <v>0</v>
      </c>
      <c r="H23" s="179"/>
      <c r="I23" s="179"/>
      <c r="J23" s="179"/>
      <c r="K23" s="179"/>
      <c r="L23" s="180"/>
      <c r="M23" s="172">
        <f t="shared" si="3"/>
        <v>0</v>
      </c>
    </row>
    <row r="24" spans="1:13" ht="15" thickBot="1" x14ac:dyDescent="0.35">
      <c r="A24" s="182" t="s">
        <v>111</v>
      </c>
      <c r="B24" s="423"/>
      <c r="C24" s="183"/>
      <c r="D24" s="184"/>
      <c r="E24" s="17">
        <v>0.5</v>
      </c>
      <c r="F24" s="185">
        <v>0</v>
      </c>
      <c r="G24" s="18">
        <v>0.5</v>
      </c>
      <c r="H24" s="186"/>
      <c r="I24" s="186"/>
      <c r="J24" s="186"/>
      <c r="K24" s="186"/>
      <c r="L24" s="187"/>
      <c r="M24" s="188">
        <f t="shared" si="3"/>
        <v>0.5</v>
      </c>
    </row>
    <row r="25" spans="1:13" ht="17.25" customHeight="1" x14ac:dyDescent="0.3">
      <c r="A25" s="182" t="s">
        <v>45</v>
      </c>
      <c r="B25" s="189" t="s">
        <v>46</v>
      </c>
      <c r="C25" s="190"/>
      <c r="D25" s="191"/>
      <c r="E25" s="20"/>
      <c r="F25" s="192"/>
      <c r="G25" s="21"/>
      <c r="H25" s="193"/>
      <c r="I25" s="193"/>
      <c r="J25" s="193"/>
      <c r="K25" s="193"/>
      <c r="L25" s="194"/>
      <c r="M25" s="191"/>
    </row>
    <row r="26" spans="1:13" ht="31.5" customHeight="1" thickBot="1" x14ac:dyDescent="0.35">
      <c r="A26" s="195" t="s">
        <v>47</v>
      </c>
      <c r="B26" s="22"/>
      <c r="C26" s="78" t="s">
        <v>176</v>
      </c>
      <c r="D26" s="78"/>
      <c r="E26" s="78" t="s">
        <v>177</v>
      </c>
      <c r="F26" s="421" t="s">
        <v>174</v>
      </c>
      <c r="G26" s="421"/>
      <c r="H26" s="421"/>
      <c r="I26" s="421"/>
      <c r="J26" s="421"/>
      <c r="K26" s="421"/>
      <c r="L26" s="421"/>
      <c r="M26" s="422"/>
    </row>
    <row r="27" spans="1:13" ht="15" customHeight="1" x14ac:dyDescent="0.3">
      <c r="A27" s="337" t="s">
        <v>48</v>
      </c>
      <c r="B27" s="427" t="s">
        <v>49</v>
      </c>
      <c r="C27" s="197">
        <f>SUM(C28:C32)</f>
        <v>790</v>
      </c>
      <c r="D27" s="197">
        <f>SUM(D28:D32)</f>
        <v>790</v>
      </c>
      <c r="E27" s="197">
        <f>SUM(E28:E32)</f>
        <v>790</v>
      </c>
      <c r="F27" s="198">
        <f>IF($D27="n.a.","n.a.",SUM(F28:F32))</f>
        <v>0</v>
      </c>
      <c r="G27" s="199">
        <f t="shared" ref="G27:M27" si="4">IF($D27="n.a.","n.a.",SUM(G28:G32))</f>
        <v>0</v>
      </c>
      <c r="H27" s="200">
        <f t="shared" si="4"/>
        <v>0</v>
      </c>
      <c r="I27" s="200">
        <f t="shared" si="4"/>
        <v>0</v>
      </c>
      <c r="J27" s="200">
        <f t="shared" si="4"/>
        <v>0</v>
      </c>
      <c r="K27" s="200">
        <f t="shared" si="4"/>
        <v>0</v>
      </c>
      <c r="L27" s="201">
        <f t="shared" si="4"/>
        <v>0</v>
      </c>
      <c r="M27" s="197">
        <f t="shared" si="4"/>
        <v>0</v>
      </c>
    </row>
    <row r="28" spans="1:13" ht="15" customHeight="1" x14ac:dyDescent="0.3">
      <c r="A28" s="202" t="s">
        <v>50</v>
      </c>
      <c r="B28" s="423"/>
      <c r="C28" s="203">
        <v>790</v>
      </c>
      <c r="D28" s="26">
        <v>790</v>
      </c>
      <c r="E28" s="27">
        <v>790</v>
      </c>
      <c r="F28" s="204">
        <v>0</v>
      </c>
      <c r="G28" s="28">
        <v>0</v>
      </c>
      <c r="H28" s="205"/>
      <c r="I28" s="205"/>
      <c r="J28" s="205"/>
      <c r="K28" s="205"/>
      <c r="L28" s="206"/>
      <c r="M28" s="207">
        <f>IF(D28="","",SUM(F28:L28))</f>
        <v>0</v>
      </c>
    </row>
    <row r="29" spans="1:13" ht="15" customHeight="1" x14ac:dyDescent="0.3">
      <c r="A29" s="202" t="s">
        <v>51</v>
      </c>
      <c r="B29" s="423"/>
      <c r="C29" s="203"/>
      <c r="D29" s="26"/>
      <c r="E29" s="27"/>
      <c r="F29" s="204"/>
      <c r="G29" s="28"/>
      <c r="H29" s="205"/>
      <c r="I29" s="205"/>
      <c r="J29" s="205"/>
      <c r="K29" s="205"/>
      <c r="L29" s="206"/>
      <c r="M29" s="207" t="str">
        <f t="shared" ref="M29:M32" si="5">IF(D29="","",SUM(F29:L29))</f>
        <v/>
      </c>
    </row>
    <row r="30" spans="1:13" ht="15" customHeight="1" x14ac:dyDescent="0.3">
      <c r="A30" s="202" t="s">
        <v>52</v>
      </c>
      <c r="B30" s="423"/>
      <c r="C30" s="203"/>
      <c r="D30" s="26"/>
      <c r="E30" s="27"/>
      <c r="F30" s="204"/>
      <c r="G30" s="28"/>
      <c r="H30" s="205"/>
      <c r="I30" s="205"/>
      <c r="J30" s="205"/>
      <c r="K30" s="205"/>
      <c r="L30" s="206"/>
      <c r="M30" s="207" t="str">
        <f t="shared" si="5"/>
        <v/>
      </c>
    </row>
    <row r="31" spans="1:13" ht="15" customHeight="1" x14ac:dyDescent="0.3">
      <c r="A31" s="202" t="s">
        <v>53</v>
      </c>
      <c r="B31" s="423"/>
      <c r="C31" s="203"/>
      <c r="D31" s="26"/>
      <c r="E31" s="27"/>
      <c r="F31" s="204"/>
      <c r="G31" s="28"/>
      <c r="H31" s="205"/>
      <c r="I31" s="205"/>
      <c r="J31" s="205"/>
      <c r="K31" s="205"/>
      <c r="L31" s="206"/>
      <c r="M31" s="207" t="str">
        <f t="shared" si="5"/>
        <v/>
      </c>
    </row>
    <row r="32" spans="1:13" ht="15" customHeight="1" x14ac:dyDescent="0.3">
      <c r="A32" s="29" t="s">
        <v>54</v>
      </c>
      <c r="B32" s="428"/>
      <c r="C32" s="203"/>
      <c r="D32" s="26"/>
      <c r="E32" s="27"/>
      <c r="F32" s="204"/>
      <c r="G32" s="28"/>
      <c r="H32" s="205"/>
      <c r="I32" s="205"/>
      <c r="J32" s="205"/>
      <c r="K32" s="205"/>
      <c r="L32" s="206"/>
      <c r="M32" s="207" t="str">
        <f t="shared" si="5"/>
        <v/>
      </c>
    </row>
    <row r="33" spans="1:13" ht="48" customHeight="1" thickBot="1" x14ac:dyDescent="0.35">
      <c r="A33" s="170" t="s">
        <v>55</v>
      </c>
      <c r="B33" s="408" t="s">
        <v>186</v>
      </c>
      <c r="C33" s="421"/>
      <c r="D33" s="421"/>
      <c r="E33" s="422"/>
      <c r="F33" s="78"/>
      <c r="G33" s="23"/>
      <c r="H33" s="23"/>
      <c r="I33" s="23"/>
      <c r="J33" s="23"/>
      <c r="K33" s="23"/>
      <c r="L33" s="23"/>
      <c r="M33" s="24"/>
    </row>
    <row r="34" spans="1:13" ht="28.8" x14ac:dyDescent="0.3">
      <c r="A34" s="258" t="s">
        <v>56</v>
      </c>
      <c r="B34" s="394" t="s">
        <v>57</v>
      </c>
      <c r="C34" s="259" t="s">
        <v>58</v>
      </c>
      <c r="D34" s="259" t="str">
        <f>IF($C34="n.a.","n.a.",D35+D36)</f>
        <v>n.a.</v>
      </c>
      <c r="E34" s="260" t="str">
        <f t="shared" ref="E34:M34" si="6">IF($C34="n.a.","n.a.",E35+E36)</f>
        <v>n.a.</v>
      </c>
      <c r="F34" s="300" t="str">
        <f t="shared" si="6"/>
        <v>n.a.</v>
      </c>
      <c r="G34" s="262" t="str">
        <f t="shared" si="6"/>
        <v>n.a.</v>
      </c>
      <c r="H34" s="263" t="str">
        <f t="shared" si="6"/>
        <v>n.a.</v>
      </c>
      <c r="I34" s="263" t="str">
        <f t="shared" si="6"/>
        <v>n.a.</v>
      </c>
      <c r="J34" s="263" t="str">
        <f t="shared" si="6"/>
        <v>n.a.</v>
      </c>
      <c r="K34" s="263" t="str">
        <f t="shared" si="6"/>
        <v>n.a.</v>
      </c>
      <c r="L34" s="263" t="str">
        <f t="shared" si="6"/>
        <v>n.a.</v>
      </c>
      <c r="M34" s="264" t="str">
        <f t="shared" si="6"/>
        <v>n.a.</v>
      </c>
    </row>
    <row r="35" spans="1:13" ht="14.25" customHeight="1" x14ac:dyDescent="0.3">
      <c r="A35" s="181" t="s">
        <v>59</v>
      </c>
      <c r="B35" s="395"/>
      <c r="C35" s="265"/>
      <c r="D35" s="265"/>
      <c r="E35" s="88"/>
      <c r="F35" s="266"/>
      <c r="G35" s="364"/>
      <c r="H35" s="267"/>
      <c r="I35" s="267"/>
      <c r="J35" s="267"/>
      <c r="K35" s="267"/>
      <c r="L35" s="267"/>
      <c r="M35" s="268" t="str">
        <f>IF($C$34="n.a.","",SUM(F35:L35))</f>
        <v/>
      </c>
    </row>
    <row r="36" spans="1:13" ht="14.25" customHeight="1" x14ac:dyDescent="0.3">
      <c r="A36" s="181" t="s">
        <v>60</v>
      </c>
      <c r="B36" s="464"/>
      <c r="C36" s="265"/>
      <c r="D36" s="265"/>
      <c r="E36" s="88"/>
      <c r="F36" s="266"/>
      <c r="G36" s="364"/>
      <c r="H36" s="267"/>
      <c r="I36" s="267"/>
      <c r="J36" s="267"/>
      <c r="K36" s="267"/>
      <c r="L36" s="267"/>
      <c r="M36" s="268" t="str">
        <f>IF($C$34="n.a.","",SUM(F36:L36))</f>
        <v/>
      </c>
    </row>
    <row r="37" spans="1:13" s="221" customFormat="1" ht="30.75" customHeight="1" thickBot="1" x14ac:dyDescent="0.35">
      <c r="A37" s="208" t="s">
        <v>61</v>
      </c>
      <c r="B37" s="459"/>
      <c r="C37" s="460"/>
      <c r="D37" s="460"/>
      <c r="E37" s="460"/>
      <c r="F37" s="460"/>
      <c r="G37" s="460"/>
      <c r="H37" s="460"/>
      <c r="I37" s="460"/>
      <c r="J37" s="460"/>
      <c r="K37" s="460"/>
      <c r="L37" s="460"/>
      <c r="M37" s="461"/>
    </row>
    <row r="38" spans="1:13" s="221" customFormat="1" ht="23.25" customHeight="1" x14ac:dyDescent="0.3">
      <c r="A38" s="196" t="s">
        <v>62</v>
      </c>
      <c r="B38" s="269" t="s">
        <v>63</v>
      </c>
      <c r="C38" s="270" t="s">
        <v>58</v>
      </c>
      <c r="D38" s="89" t="s">
        <v>58</v>
      </c>
      <c r="E38" s="90" t="s">
        <v>58</v>
      </c>
      <c r="F38" s="271" t="str">
        <f>IF($C38="n.a.","n.a.","")</f>
        <v>n.a.</v>
      </c>
      <c r="G38" s="91" t="str">
        <f t="shared" ref="G38:L38" si="7">IF($C38="n.a.","n.a.","")</f>
        <v>n.a.</v>
      </c>
      <c r="H38" s="309" t="str">
        <f t="shared" si="7"/>
        <v>n.a.</v>
      </c>
      <c r="I38" s="309" t="str">
        <f t="shared" si="7"/>
        <v>n.a.</v>
      </c>
      <c r="J38" s="309" t="str">
        <f t="shared" si="7"/>
        <v>n.a.</v>
      </c>
      <c r="K38" s="309" t="str">
        <f t="shared" si="7"/>
        <v>n.a.</v>
      </c>
      <c r="L38" s="309" t="str">
        <f t="shared" si="7"/>
        <v>n.a.</v>
      </c>
      <c r="M38" s="310" t="str">
        <f>IF(C38="n.a.","n.a.",SUM(F38:L38))</f>
        <v>n.a.</v>
      </c>
    </row>
    <row r="39" spans="1:13" s="221" customFormat="1" ht="19.5" customHeight="1" thickBot="1" x14ac:dyDescent="0.35">
      <c r="A39" s="170" t="s">
        <v>64</v>
      </c>
      <c r="B39" s="22"/>
      <c r="C39" s="33"/>
      <c r="D39" s="33"/>
      <c r="E39" s="33"/>
      <c r="F39" s="256"/>
      <c r="G39" s="23"/>
      <c r="H39" s="256"/>
      <c r="I39" s="256"/>
      <c r="J39" s="256"/>
      <c r="K39" s="256"/>
      <c r="L39" s="256"/>
      <c r="M39" s="257"/>
    </row>
    <row r="40" spans="1:13" ht="44.25" customHeight="1" x14ac:dyDescent="0.3">
      <c r="A40" s="440" t="s">
        <v>65</v>
      </c>
      <c r="B40" s="400"/>
      <c r="C40" s="400"/>
      <c r="D40" s="400"/>
      <c r="E40" s="400"/>
      <c r="F40" s="400"/>
      <c r="G40" s="400"/>
      <c r="H40" s="400"/>
      <c r="I40" s="400"/>
      <c r="J40" s="400"/>
      <c r="K40" s="400"/>
      <c r="L40" s="400"/>
      <c r="M40" s="401"/>
    </row>
    <row r="41" spans="1:13" ht="30.75" customHeight="1" x14ac:dyDescent="0.3">
      <c r="A41" s="29" t="s">
        <v>112</v>
      </c>
      <c r="B41" s="43"/>
      <c r="C41" s="25"/>
      <c r="D41" s="44"/>
      <c r="E41" s="44"/>
      <c r="F41" s="229">
        <v>0</v>
      </c>
      <c r="G41" s="45">
        <v>0</v>
      </c>
      <c r="H41" s="275"/>
      <c r="I41" s="275"/>
      <c r="J41" s="275"/>
      <c r="K41" s="275"/>
      <c r="L41" s="275"/>
      <c r="M41" s="276">
        <f>SUM(F41:L41)</f>
        <v>0</v>
      </c>
    </row>
    <row r="42" spans="1:13" ht="14.25" customHeight="1" x14ac:dyDescent="0.3">
      <c r="A42" s="29" t="s">
        <v>113</v>
      </c>
      <c r="B42" s="46" t="s">
        <v>114</v>
      </c>
      <c r="C42" s="92"/>
      <c r="D42" s="29" t="s">
        <v>115</v>
      </c>
      <c r="E42" s="44">
        <v>15200</v>
      </c>
      <c r="F42" s="232">
        <v>0</v>
      </c>
      <c r="G42" s="48">
        <v>0</v>
      </c>
      <c r="H42" s="277"/>
      <c r="I42" s="277"/>
      <c r="J42" s="277"/>
      <c r="K42" s="277"/>
      <c r="L42" s="277"/>
      <c r="M42" s="278">
        <f t="shared" ref="M42:M49" si="8">SUM(F42:L42)</f>
        <v>0</v>
      </c>
    </row>
    <row r="43" spans="1:13" ht="34.5" customHeight="1" x14ac:dyDescent="0.3">
      <c r="A43" s="29" t="s">
        <v>116</v>
      </c>
      <c r="B43" s="46"/>
      <c r="C43" s="25"/>
      <c r="D43" s="44"/>
      <c r="E43" s="47"/>
      <c r="F43" s="232">
        <v>0</v>
      </c>
      <c r="G43" s="48">
        <v>0</v>
      </c>
      <c r="H43" s="277"/>
      <c r="I43" s="277"/>
      <c r="J43" s="277"/>
      <c r="K43" s="277"/>
      <c r="L43" s="277"/>
      <c r="M43" s="278">
        <f t="shared" si="8"/>
        <v>0</v>
      </c>
    </row>
    <row r="44" spans="1:13" ht="62.25" customHeight="1" x14ac:dyDescent="0.3">
      <c r="A44" s="29" t="s">
        <v>117</v>
      </c>
      <c r="B44" s="46"/>
      <c r="C44" s="25"/>
      <c r="D44" s="44"/>
      <c r="E44" s="47"/>
      <c r="F44" s="235">
        <v>0</v>
      </c>
      <c r="G44" s="87">
        <v>0</v>
      </c>
      <c r="H44" s="277"/>
      <c r="I44" s="277"/>
      <c r="J44" s="277"/>
      <c r="K44" s="277"/>
      <c r="L44" s="277"/>
      <c r="M44" s="278">
        <f t="shared" si="8"/>
        <v>0</v>
      </c>
    </row>
    <row r="45" spans="1:13" ht="14.25" customHeight="1" x14ac:dyDescent="0.3">
      <c r="A45" s="29" t="s">
        <v>118</v>
      </c>
      <c r="B45" s="46" t="s">
        <v>119</v>
      </c>
      <c r="C45" s="92"/>
      <c r="D45" s="29" t="s">
        <v>115</v>
      </c>
      <c r="E45" s="93">
        <v>198000000</v>
      </c>
      <c r="F45" s="311">
        <v>0</v>
      </c>
      <c r="G45" s="87">
        <v>0</v>
      </c>
      <c r="H45" s="277"/>
      <c r="I45" s="277"/>
      <c r="J45" s="277"/>
      <c r="K45" s="277"/>
      <c r="L45" s="277"/>
      <c r="M45" s="278">
        <f t="shared" si="8"/>
        <v>0</v>
      </c>
    </row>
    <row r="46" spans="1:13" ht="30.75" customHeight="1" x14ac:dyDescent="0.3">
      <c r="A46" s="29" t="s">
        <v>120</v>
      </c>
      <c r="B46" s="46"/>
      <c r="C46" s="25"/>
      <c r="D46" s="44"/>
      <c r="E46" s="47"/>
      <c r="F46" s="51">
        <v>0</v>
      </c>
      <c r="G46" s="87">
        <v>0</v>
      </c>
      <c r="H46" s="85"/>
      <c r="I46" s="85"/>
      <c r="J46" s="85"/>
      <c r="K46" s="85"/>
      <c r="L46" s="85"/>
      <c r="M46" s="86">
        <f t="shared" si="8"/>
        <v>0</v>
      </c>
    </row>
    <row r="47" spans="1:13" ht="30.75" customHeight="1" x14ac:dyDescent="0.3">
      <c r="A47" s="29" t="s">
        <v>121</v>
      </c>
      <c r="B47" s="46"/>
      <c r="C47" s="25"/>
      <c r="D47" s="44"/>
      <c r="E47" s="47"/>
      <c r="F47" s="235">
        <v>0</v>
      </c>
      <c r="G47" s="87">
        <v>0</v>
      </c>
      <c r="H47" s="277"/>
      <c r="I47" s="277"/>
      <c r="J47" s="277"/>
      <c r="K47" s="277"/>
      <c r="L47" s="277"/>
      <c r="M47" s="278">
        <f t="shared" si="8"/>
        <v>0</v>
      </c>
    </row>
    <row r="48" spans="1:13" ht="14.25" customHeight="1" x14ac:dyDescent="0.3">
      <c r="A48" s="29" t="s">
        <v>122</v>
      </c>
      <c r="B48" s="46"/>
      <c r="C48" s="25"/>
      <c r="D48" s="44"/>
      <c r="E48" s="47"/>
      <c r="F48" s="235">
        <v>0</v>
      </c>
      <c r="G48" s="87">
        <v>0</v>
      </c>
      <c r="H48" s="277"/>
      <c r="I48" s="277"/>
      <c r="J48" s="277"/>
      <c r="K48" s="277"/>
      <c r="L48" s="277"/>
      <c r="M48" s="278">
        <f t="shared" si="8"/>
        <v>0</v>
      </c>
    </row>
    <row r="49" spans="1:13" ht="14.25" customHeight="1" x14ac:dyDescent="0.3">
      <c r="A49" s="29" t="s">
        <v>123</v>
      </c>
      <c r="B49" s="46"/>
      <c r="C49" s="25"/>
      <c r="D49" s="44"/>
      <c r="E49" s="44"/>
      <c r="F49" s="235">
        <v>0</v>
      </c>
      <c r="G49" s="87">
        <v>0</v>
      </c>
      <c r="H49" s="277"/>
      <c r="I49" s="277"/>
      <c r="J49" s="277"/>
      <c r="K49" s="277"/>
      <c r="L49" s="277"/>
      <c r="M49" s="278">
        <f t="shared" si="8"/>
        <v>0</v>
      </c>
    </row>
    <row r="50" spans="1:13" ht="48" customHeight="1" thickBot="1" x14ac:dyDescent="0.35">
      <c r="A50" s="236" t="s">
        <v>79</v>
      </c>
      <c r="B50" s="462" t="s">
        <v>124</v>
      </c>
      <c r="C50" s="441"/>
      <c r="D50" s="441"/>
      <c r="E50" s="291"/>
      <c r="F50" s="462" t="s">
        <v>80</v>
      </c>
      <c r="G50" s="441"/>
      <c r="H50" s="441"/>
      <c r="I50" s="441"/>
      <c r="J50" s="441"/>
      <c r="K50" s="441"/>
      <c r="L50" s="441"/>
      <c r="M50" s="442"/>
    </row>
    <row r="51" spans="1:13" ht="9" customHeight="1" thickTop="1" x14ac:dyDescent="0.3">
      <c r="A51" s="238"/>
      <c r="B51" s="238"/>
      <c r="D51" s="239"/>
      <c r="E51" s="239"/>
      <c r="F51" s="239"/>
      <c r="G51" s="239"/>
      <c r="H51" s="239"/>
      <c r="I51" s="239"/>
      <c r="J51" s="239"/>
      <c r="K51" s="239"/>
      <c r="L51" s="239"/>
      <c r="M51" s="239"/>
    </row>
    <row r="52" spans="1:13" ht="9" customHeight="1" x14ac:dyDescent="0.3">
      <c r="A52" s="242" t="s">
        <v>125</v>
      </c>
      <c r="B52" s="239"/>
      <c r="C52" s="239"/>
      <c r="D52" s="239"/>
      <c r="E52" s="239"/>
      <c r="F52" s="239"/>
      <c r="G52" s="239"/>
      <c r="H52" s="239"/>
      <c r="I52" s="239"/>
      <c r="J52" s="239"/>
      <c r="K52" s="239"/>
      <c r="L52" s="239"/>
      <c r="M52" s="239"/>
    </row>
    <row r="53" spans="1:13" s="243" customFormat="1" ht="20.25" customHeight="1" x14ac:dyDescent="0.3">
      <c r="A53" s="443" t="s">
        <v>66</v>
      </c>
      <c r="B53" s="463"/>
      <c r="C53" s="463"/>
      <c r="D53" s="463"/>
      <c r="E53" s="463"/>
      <c r="F53" s="463"/>
      <c r="G53" s="463"/>
      <c r="H53" s="463"/>
      <c r="I53" s="463"/>
      <c r="J53" s="463"/>
      <c r="K53" s="463"/>
      <c r="L53" s="463"/>
      <c r="M53" s="463"/>
    </row>
    <row r="54" spans="1:13" x14ac:dyDescent="0.3">
      <c r="A54" s="312"/>
      <c r="B54" s="312"/>
      <c r="C54" s="312"/>
      <c r="D54" s="312"/>
      <c r="E54" s="312"/>
      <c r="F54" s="312"/>
      <c r="G54" s="312"/>
      <c r="H54" s="312"/>
      <c r="I54" s="312"/>
      <c r="J54" s="312"/>
      <c r="K54" s="312"/>
      <c r="L54" s="312"/>
      <c r="M54" s="312"/>
    </row>
    <row r="55" spans="1:13" ht="19.5" customHeight="1" x14ac:dyDescent="0.3">
      <c r="A55" s="443" t="s">
        <v>126</v>
      </c>
      <c r="B55" s="443"/>
      <c r="C55" s="443"/>
      <c r="D55" s="443"/>
      <c r="E55" s="443"/>
      <c r="F55" s="443"/>
      <c r="G55" s="443"/>
      <c r="H55" s="443"/>
      <c r="I55" s="443"/>
      <c r="J55" s="443"/>
      <c r="K55" s="443"/>
      <c r="L55" s="443"/>
      <c r="M55" s="443"/>
    </row>
    <row r="56" spans="1:13" x14ac:dyDescent="0.3">
      <c r="A56" s="293"/>
      <c r="B56" s="293"/>
      <c r="C56" s="293"/>
      <c r="D56" s="293"/>
      <c r="E56" s="293"/>
      <c r="F56" s="293"/>
      <c r="G56" s="293"/>
      <c r="H56" s="293"/>
      <c r="I56" s="293"/>
      <c r="J56" s="293"/>
      <c r="K56" s="293"/>
      <c r="L56" s="293"/>
      <c r="M56" s="293"/>
    </row>
    <row r="57" spans="1:13" ht="51.75" customHeight="1" x14ac:dyDescent="0.3">
      <c r="A57" s="443" t="s">
        <v>187</v>
      </c>
      <c r="B57" s="443"/>
      <c r="C57" s="443"/>
      <c r="D57" s="443"/>
      <c r="E57" s="443"/>
      <c r="F57" s="443"/>
      <c r="G57" s="443"/>
      <c r="H57" s="443"/>
      <c r="I57" s="443"/>
      <c r="J57" s="443"/>
      <c r="K57" s="443"/>
      <c r="L57" s="443"/>
      <c r="M57" s="443"/>
    </row>
  </sheetData>
  <sheetProtection formatRows="0" selectLockedCells="1"/>
  <mergeCells count="23">
    <mergeCell ref="B34:B36"/>
    <mergeCell ref="D4:M4"/>
    <mergeCell ref="A5:C5"/>
    <mergeCell ref="A6:C6"/>
    <mergeCell ref="A7:C7"/>
    <mergeCell ref="A8:C8"/>
    <mergeCell ref="A13:A14"/>
    <mergeCell ref="B13:B14"/>
    <mergeCell ref="C13:C14"/>
    <mergeCell ref="D13:D14"/>
    <mergeCell ref="E13:E14"/>
    <mergeCell ref="B16:M16"/>
    <mergeCell ref="B18:B24"/>
    <mergeCell ref="F26:M26"/>
    <mergeCell ref="B27:B32"/>
    <mergeCell ref="B33:E33"/>
    <mergeCell ref="A57:M57"/>
    <mergeCell ref="B37:M37"/>
    <mergeCell ref="A40:M40"/>
    <mergeCell ref="B50:D50"/>
    <mergeCell ref="F50:M50"/>
    <mergeCell ref="A53:M53"/>
    <mergeCell ref="A55:M55"/>
  </mergeCells>
  <dataValidations count="1">
    <dataValidation operator="greaterThan" allowBlank="1" showInputMessage="1" showErrorMessage="1" sqref="C38:M38"/>
  </dataValidations>
  <pageMargins left="0.5" right="0.25" top="0.25" bottom="0.25" header="0" footer="0"/>
  <pageSetup scale="49"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topLeftCell="A39" zoomScale="80" zoomScaleNormal="80" workbookViewId="0">
      <selection activeCell="A27" sqref="A27"/>
    </sheetView>
  </sheetViews>
  <sheetFormatPr defaultColWidth="9.109375" defaultRowHeight="14.4" x14ac:dyDescent="0.3"/>
  <cols>
    <col min="1" max="1" width="56.5546875" style="110" customWidth="1"/>
    <col min="2" max="2" width="12.33203125" style="110" customWidth="1"/>
    <col min="3" max="5" width="21.109375" style="110" customWidth="1"/>
    <col min="6" max="13" width="14.88671875" style="110" customWidth="1"/>
    <col min="14" max="16384" width="9.109375" style="110"/>
  </cols>
  <sheetData>
    <row r="1" spans="1:13" ht="23.4" x14ac:dyDescent="0.45">
      <c r="A1" s="109" t="s">
        <v>0</v>
      </c>
      <c r="L1" s="111"/>
    </row>
    <row r="2" spans="1:13" ht="18" x14ac:dyDescent="0.35">
      <c r="A2" s="112"/>
      <c r="I2" s="113" t="s">
        <v>1</v>
      </c>
      <c r="J2" s="2">
        <v>41864</v>
      </c>
      <c r="L2" s="114" t="s">
        <v>2</v>
      </c>
      <c r="M2" s="115">
        <v>41737</v>
      </c>
    </row>
    <row r="3" spans="1:13" ht="15" thickBot="1" x14ac:dyDescent="0.35">
      <c r="A3" s="111"/>
    </row>
    <row r="4" spans="1:13" ht="15.75" customHeight="1" thickTop="1" x14ac:dyDescent="0.3">
      <c r="A4" s="3" t="s">
        <v>128</v>
      </c>
      <c r="B4" s="116"/>
      <c r="C4" s="117" t="s">
        <v>3</v>
      </c>
      <c r="D4" s="410" t="s">
        <v>200</v>
      </c>
      <c r="E4" s="410"/>
      <c r="F4" s="410"/>
      <c r="G4" s="410"/>
      <c r="H4" s="410"/>
      <c r="I4" s="410"/>
      <c r="J4" s="410"/>
      <c r="K4" s="410"/>
      <c r="L4" s="410"/>
      <c r="M4" s="411"/>
    </row>
    <row r="5" spans="1:13" ht="15.6" x14ac:dyDescent="0.3">
      <c r="A5" s="412" t="s">
        <v>4</v>
      </c>
      <c r="B5" s="413"/>
      <c r="C5" s="413"/>
      <c r="D5" s="4" t="s">
        <v>68</v>
      </c>
      <c r="E5" s="4"/>
      <c r="F5" s="118"/>
      <c r="G5" s="118"/>
      <c r="J5" s="119"/>
      <c r="K5" s="120" t="s">
        <v>5</v>
      </c>
      <c r="L5" s="110" t="s">
        <v>129</v>
      </c>
      <c r="M5" s="121"/>
    </row>
    <row r="6" spans="1:13" ht="15.6" x14ac:dyDescent="0.3">
      <c r="A6" s="412" t="s">
        <v>7</v>
      </c>
      <c r="B6" s="413"/>
      <c r="C6" s="413"/>
      <c r="D6" s="4" t="s">
        <v>70</v>
      </c>
      <c r="E6" s="4"/>
      <c r="F6" s="118"/>
      <c r="G6" s="118"/>
      <c r="I6" s="119"/>
      <c r="J6" s="119"/>
      <c r="K6" s="120" t="s">
        <v>5</v>
      </c>
      <c r="M6" s="122"/>
    </row>
    <row r="7" spans="1:13" ht="15.6" x14ac:dyDescent="0.3">
      <c r="A7" s="412" t="s">
        <v>9</v>
      </c>
      <c r="B7" s="413"/>
      <c r="C7" s="413"/>
      <c r="D7" s="5">
        <v>125</v>
      </c>
      <c r="E7" s="5"/>
      <c r="F7" s="123"/>
      <c r="G7" s="123"/>
      <c r="H7" s="123"/>
      <c r="I7" s="119"/>
      <c r="J7" s="119"/>
      <c r="K7" s="120" t="s">
        <v>10</v>
      </c>
      <c r="L7" s="124">
        <v>30</v>
      </c>
      <c r="M7" s="122" t="s">
        <v>11</v>
      </c>
    </row>
    <row r="8" spans="1:13" ht="15.6" x14ac:dyDescent="0.3">
      <c r="A8" s="412" t="s">
        <v>12</v>
      </c>
      <c r="B8" s="413"/>
      <c r="C8" s="413"/>
      <c r="D8" s="6">
        <v>40725</v>
      </c>
      <c r="E8" s="6"/>
      <c r="F8" s="118"/>
      <c r="G8" s="118"/>
      <c r="H8" s="123"/>
      <c r="I8" s="119"/>
      <c r="J8" s="119"/>
      <c r="K8" s="125" t="s">
        <v>13</v>
      </c>
      <c r="L8" s="7">
        <v>42094</v>
      </c>
      <c r="M8" s="126"/>
    </row>
    <row r="9" spans="1:13" ht="16.2" thickBot="1" x14ac:dyDescent="0.35">
      <c r="A9" s="127"/>
      <c r="B9" s="128"/>
      <c r="C9" s="128" t="s">
        <v>14</v>
      </c>
      <c r="D9" s="129" t="s">
        <v>15</v>
      </c>
      <c r="E9" s="130">
        <v>41456</v>
      </c>
      <c r="F9" s="129" t="s">
        <v>16</v>
      </c>
      <c r="G9" s="130">
        <v>41820</v>
      </c>
      <c r="H9" s="131"/>
      <c r="I9" s="132"/>
      <c r="J9" s="132"/>
      <c r="K9" s="132"/>
      <c r="L9" s="128"/>
      <c r="M9" s="133"/>
    </row>
    <row r="10" spans="1:13" ht="10.5" customHeight="1" thickTop="1" x14ac:dyDescent="0.3">
      <c r="A10" s="120"/>
      <c r="B10" s="120"/>
      <c r="C10" s="120"/>
      <c r="D10" s="134"/>
      <c r="E10" s="134"/>
      <c r="G10" s="134"/>
      <c r="I10" s="119"/>
      <c r="J10" s="119"/>
      <c r="K10" s="119"/>
      <c r="L10" s="120"/>
      <c r="M10" s="123"/>
    </row>
    <row r="11" spans="1:13" ht="15.6" x14ac:dyDescent="0.3">
      <c r="A11" s="135" t="s">
        <v>17</v>
      </c>
      <c r="B11" s="136"/>
      <c r="C11" s="120"/>
      <c r="D11" s="123"/>
      <c r="E11" s="123"/>
      <c r="F11" s="123"/>
      <c r="G11" s="123"/>
      <c r="H11" s="123"/>
      <c r="I11" s="123"/>
      <c r="J11" s="123"/>
      <c r="K11" s="123"/>
      <c r="L11" s="123"/>
      <c r="M11" s="123"/>
    </row>
    <row r="12" spans="1:13" ht="15" customHeight="1" thickBot="1" x14ac:dyDescent="0.35">
      <c r="A12" s="128"/>
      <c r="B12" s="128"/>
    </row>
    <row r="13" spans="1:13" ht="41.25" customHeight="1" thickTop="1" thickBot="1" x14ac:dyDescent="0.35">
      <c r="A13" s="414" t="s">
        <v>18</v>
      </c>
      <c r="B13" s="416" t="s">
        <v>19</v>
      </c>
      <c r="C13" s="418" t="s">
        <v>20</v>
      </c>
      <c r="D13" s="419" t="s">
        <v>21</v>
      </c>
      <c r="E13" s="420" t="s">
        <v>22</v>
      </c>
      <c r="F13" s="138" t="s">
        <v>23</v>
      </c>
      <c r="G13" s="139" t="s">
        <v>24</v>
      </c>
      <c r="H13" s="140" t="s">
        <v>25</v>
      </c>
      <c r="I13" s="140" t="s">
        <v>26</v>
      </c>
      <c r="J13" s="140" t="s">
        <v>27</v>
      </c>
      <c r="K13" s="140" t="s">
        <v>28</v>
      </c>
      <c r="L13" s="141" t="s">
        <v>29</v>
      </c>
      <c r="M13" s="142" t="s">
        <v>30</v>
      </c>
    </row>
    <row r="14" spans="1:13" ht="27" customHeight="1" thickTop="1" thickBot="1" x14ac:dyDescent="0.35">
      <c r="A14" s="415"/>
      <c r="B14" s="417"/>
      <c r="C14" s="418"/>
      <c r="D14" s="419"/>
      <c r="E14" s="420"/>
      <c r="F14" s="143" t="s">
        <v>31</v>
      </c>
      <c r="G14" s="144" t="s">
        <v>32</v>
      </c>
      <c r="H14" s="145" t="s">
        <v>32</v>
      </c>
      <c r="I14" s="145" t="s">
        <v>32</v>
      </c>
      <c r="J14" s="145" t="s">
        <v>32</v>
      </c>
      <c r="K14" s="145" t="s">
        <v>32</v>
      </c>
      <c r="L14" s="146" t="s">
        <v>32</v>
      </c>
      <c r="M14" s="147" t="s">
        <v>32</v>
      </c>
    </row>
    <row r="15" spans="1:13" ht="35.25" customHeight="1" thickTop="1" x14ac:dyDescent="0.3">
      <c r="A15" s="148" t="s">
        <v>33</v>
      </c>
      <c r="B15" s="149" t="s">
        <v>34</v>
      </c>
      <c r="C15" s="294">
        <v>33000000</v>
      </c>
      <c r="D15" s="295">
        <v>33000000</v>
      </c>
      <c r="E15" s="75">
        <v>1100000</v>
      </c>
      <c r="F15" s="296">
        <v>0</v>
      </c>
      <c r="G15" s="95">
        <v>0</v>
      </c>
      <c r="H15" s="297"/>
      <c r="I15" s="297"/>
      <c r="J15" s="297"/>
      <c r="K15" s="297"/>
      <c r="L15" s="298"/>
      <c r="M15" s="299">
        <f>SUM(F15:L15)</f>
        <v>0</v>
      </c>
    </row>
    <row r="16" spans="1:13" ht="33" customHeight="1" thickBot="1" x14ac:dyDescent="0.35">
      <c r="A16" s="156" t="s">
        <v>35</v>
      </c>
      <c r="B16" s="408" t="s">
        <v>205</v>
      </c>
      <c r="C16" s="465"/>
      <c r="D16" s="465"/>
      <c r="E16" s="465"/>
      <c r="F16" s="465"/>
      <c r="G16" s="465"/>
      <c r="H16" s="465"/>
      <c r="I16" s="465"/>
      <c r="J16" s="465"/>
      <c r="K16" s="465"/>
      <c r="L16" s="465"/>
      <c r="M16" s="466"/>
    </row>
    <row r="17" spans="1:13" ht="19.5" customHeight="1" thickBot="1" x14ac:dyDescent="0.35">
      <c r="A17" s="157" t="s">
        <v>36</v>
      </c>
      <c r="B17" s="158"/>
      <c r="C17" s="251">
        <f>+$D$7+C18</f>
        <v>574.70000000000005</v>
      </c>
      <c r="D17" s="251">
        <f t="shared" ref="D17:F17" si="0">+$D$7+D18</f>
        <v>574.70000000000005</v>
      </c>
      <c r="E17" s="251">
        <f t="shared" si="0"/>
        <v>574.70000000000005</v>
      </c>
      <c r="F17" s="252">
        <f t="shared" si="0"/>
        <v>125</v>
      </c>
      <c r="G17" s="253">
        <f>F17+G18</f>
        <v>125</v>
      </c>
      <c r="H17" s="254">
        <f t="shared" ref="H17:L17" si="1">G17+H18</f>
        <v>125</v>
      </c>
      <c r="I17" s="254">
        <f t="shared" si="1"/>
        <v>125</v>
      </c>
      <c r="J17" s="254">
        <f t="shared" si="1"/>
        <v>125</v>
      </c>
      <c r="K17" s="254">
        <f t="shared" si="1"/>
        <v>125</v>
      </c>
      <c r="L17" s="255">
        <f t="shared" si="1"/>
        <v>125</v>
      </c>
      <c r="M17" s="251">
        <f>L17</f>
        <v>125</v>
      </c>
    </row>
    <row r="18" spans="1:13" ht="20.25" customHeight="1" thickTop="1" thickBot="1" x14ac:dyDescent="0.35">
      <c r="A18" s="164" t="s">
        <v>37</v>
      </c>
      <c r="B18" s="423" t="s">
        <v>38</v>
      </c>
      <c r="C18" s="165">
        <f>SUM(C19:C24)</f>
        <v>449.7</v>
      </c>
      <c r="D18" s="165">
        <f t="shared" ref="D18:L18" si="2">SUM(D19:D24)</f>
        <v>449.7</v>
      </c>
      <c r="E18" s="165">
        <f t="shared" si="2"/>
        <v>449.7</v>
      </c>
      <c r="F18" s="166">
        <f t="shared" si="2"/>
        <v>0</v>
      </c>
      <c r="G18" s="167">
        <f t="shared" si="2"/>
        <v>0</v>
      </c>
      <c r="H18" s="168">
        <f t="shared" si="2"/>
        <v>0</v>
      </c>
      <c r="I18" s="168">
        <f t="shared" si="2"/>
        <v>0</v>
      </c>
      <c r="J18" s="168">
        <f t="shared" si="2"/>
        <v>0</v>
      </c>
      <c r="K18" s="168">
        <f t="shared" si="2"/>
        <v>0</v>
      </c>
      <c r="L18" s="169">
        <f t="shared" si="2"/>
        <v>0</v>
      </c>
      <c r="M18" s="165">
        <f>SUM(F18:L18)</f>
        <v>0</v>
      </c>
    </row>
    <row r="19" spans="1:13" x14ac:dyDescent="0.3">
      <c r="A19" s="170" t="s">
        <v>39</v>
      </c>
      <c r="B19" s="423"/>
      <c r="C19" s="171">
        <v>175</v>
      </c>
      <c r="D19" s="172">
        <v>175</v>
      </c>
      <c r="E19" s="10">
        <v>175</v>
      </c>
      <c r="F19" s="173">
        <v>0</v>
      </c>
      <c r="G19" s="11">
        <v>0</v>
      </c>
      <c r="H19" s="174"/>
      <c r="I19" s="174"/>
      <c r="J19" s="174"/>
      <c r="K19" s="174"/>
      <c r="L19" s="175"/>
      <c r="M19" s="172">
        <f>SUM(F19:L19)</f>
        <v>0</v>
      </c>
    </row>
    <row r="20" spans="1:13" x14ac:dyDescent="0.3">
      <c r="A20" s="12" t="s">
        <v>40</v>
      </c>
      <c r="B20" s="423"/>
      <c r="C20" s="176"/>
      <c r="D20" s="177"/>
      <c r="E20" s="14"/>
      <c r="F20" s="178"/>
      <c r="G20" s="15"/>
      <c r="H20" s="179"/>
      <c r="I20" s="179"/>
      <c r="J20" s="179"/>
      <c r="K20" s="179"/>
      <c r="L20" s="180"/>
      <c r="M20" s="172">
        <f t="shared" ref="M20:M24" si="3">SUM(F20:L20)</f>
        <v>0</v>
      </c>
    </row>
    <row r="21" spans="1:13" x14ac:dyDescent="0.3">
      <c r="A21" s="181" t="s">
        <v>41</v>
      </c>
      <c r="B21" s="423"/>
      <c r="C21" s="176">
        <v>274.7</v>
      </c>
      <c r="D21" s="177">
        <v>274.7</v>
      </c>
      <c r="E21" s="14">
        <v>274.7</v>
      </c>
      <c r="F21" s="178">
        <v>0</v>
      </c>
      <c r="G21" s="15">
        <v>0</v>
      </c>
      <c r="H21" s="179"/>
      <c r="I21" s="179"/>
      <c r="J21" s="179"/>
      <c r="K21" s="179"/>
      <c r="L21" s="180"/>
      <c r="M21" s="172">
        <f t="shared" si="3"/>
        <v>0</v>
      </c>
    </row>
    <row r="22" spans="1:13" x14ac:dyDescent="0.3">
      <c r="A22" s="181" t="s">
        <v>42</v>
      </c>
      <c r="B22" s="423"/>
      <c r="C22" s="176"/>
      <c r="D22" s="177"/>
      <c r="E22" s="14"/>
      <c r="F22" s="178"/>
      <c r="G22" s="15"/>
      <c r="H22" s="179"/>
      <c r="I22" s="179"/>
      <c r="J22" s="179"/>
      <c r="K22" s="179"/>
      <c r="L22" s="180"/>
      <c r="M22" s="172">
        <f t="shared" si="3"/>
        <v>0</v>
      </c>
    </row>
    <row r="23" spans="1:13" x14ac:dyDescent="0.3">
      <c r="A23" s="181" t="s">
        <v>43</v>
      </c>
      <c r="B23" s="423"/>
      <c r="C23" s="176"/>
      <c r="D23" s="177"/>
      <c r="E23" s="14"/>
      <c r="F23" s="178"/>
      <c r="G23" s="15"/>
      <c r="H23" s="179"/>
      <c r="I23" s="179"/>
      <c r="J23" s="179"/>
      <c r="K23" s="179"/>
      <c r="L23" s="180"/>
      <c r="M23" s="172">
        <f t="shared" si="3"/>
        <v>0</v>
      </c>
    </row>
    <row r="24" spans="1:13" ht="15" thickBot="1" x14ac:dyDescent="0.35">
      <c r="A24" s="182" t="s">
        <v>44</v>
      </c>
      <c r="B24" s="423"/>
      <c r="C24" s="183"/>
      <c r="D24" s="184"/>
      <c r="E24" s="17"/>
      <c r="F24" s="185"/>
      <c r="G24" s="18"/>
      <c r="H24" s="186"/>
      <c r="I24" s="186"/>
      <c r="J24" s="186"/>
      <c r="K24" s="186"/>
      <c r="L24" s="187"/>
      <c r="M24" s="188">
        <f t="shared" si="3"/>
        <v>0</v>
      </c>
    </row>
    <row r="25" spans="1:13" ht="17.25" customHeight="1" x14ac:dyDescent="0.3">
      <c r="A25" s="182" t="s">
        <v>45</v>
      </c>
      <c r="B25" s="189" t="s">
        <v>46</v>
      </c>
      <c r="C25" s="190"/>
      <c r="D25" s="191"/>
      <c r="E25" s="20"/>
      <c r="F25" s="192"/>
      <c r="G25" s="21"/>
      <c r="H25" s="193"/>
      <c r="I25" s="193"/>
      <c r="J25" s="193"/>
      <c r="K25" s="193"/>
      <c r="L25" s="194"/>
      <c r="M25" s="191"/>
    </row>
    <row r="26" spans="1:13" ht="47.25" customHeight="1" thickBot="1" x14ac:dyDescent="0.35">
      <c r="A26" s="195" t="s">
        <v>47</v>
      </c>
      <c r="B26" s="22"/>
      <c r="C26" s="23"/>
      <c r="D26" s="23"/>
      <c r="E26" s="23"/>
      <c r="F26" s="23"/>
      <c r="G26" s="23"/>
      <c r="H26" s="23"/>
      <c r="I26" s="23"/>
      <c r="J26" s="23"/>
      <c r="K26" s="23"/>
      <c r="L26" s="23"/>
      <c r="M26" s="24"/>
    </row>
    <row r="27" spans="1:13" ht="15" customHeight="1" x14ac:dyDescent="0.3">
      <c r="A27" s="196" t="s">
        <v>48</v>
      </c>
      <c r="B27" s="427" t="s">
        <v>49</v>
      </c>
      <c r="C27" s="197">
        <f>SUM(C28:C32)</f>
        <v>150</v>
      </c>
      <c r="D27" s="197">
        <f>SUM(D28:D32)</f>
        <v>150</v>
      </c>
      <c r="E27" s="197">
        <f>SUM(E28:E32)</f>
        <v>150</v>
      </c>
      <c r="F27" s="198">
        <f>IF($D27="n.a.","n.a.",SUM(F28:F32))</f>
        <v>0</v>
      </c>
      <c r="G27" s="199">
        <f t="shared" ref="G27:M27" si="4">IF($D27="n.a.","n.a.",SUM(G28:G32))</f>
        <v>0</v>
      </c>
      <c r="H27" s="200">
        <f t="shared" si="4"/>
        <v>0</v>
      </c>
      <c r="I27" s="200">
        <f t="shared" si="4"/>
        <v>0</v>
      </c>
      <c r="J27" s="200">
        <f t="shared" si="4"/>
        <v>0</v>
      </c>
      <c r="K27" s="200">
        <f t="shared" si="4"/>
        <v>0</v>
      </c>
      <c r="L27" s="201">
        <f t="shared" si="4"/>
        <v>0</v>
      </c>
      <c r="M27" s="197">
        <f t="shared" si="4"/>
        <v>0</v>
      </c>
    </row>
    <row r="28" spans="1:13" ht="15" customHeight="1" x14ac:dyDescent="0.3">
      <c r="A28" s="202" t="s">
        <v>50</v>
      </c>
      <c r="B28" s="423"/>
      <c r="C28" s="203"/>
      <c r="D28" s="26"/>
      <c r="E28" s="27"/>
      <c r="F28" s="204"/>
      <c r="G28" s="28"/>
      <c r="H28" s="205"/>
      <c r="I28" s="205"/>
      <c r="J28" s="205"/>
      <c r="K28" s="205"/>
      <c r="L28" s="206"/>
      <c r="M28" s="207" t="str">
        <f>IF(D28="","",SUM(F28:L28))</f>
        <v/>
      </c>
    </row>
    <row r="29" spans="1:13" ht="15" customHeight="1" x14ac:dyDescent="0.3">
      <c r="A29" s="202" t="s">
        <v>51</v>
      </c>
      <c r="B29" s="423"/>
      <c r="C29" s="203"/>
      <c r="D29" s="26"/>
      <c r="E29" s="27"/>
      <c r="F29" s="204"/>
      <c r="G29" s="28"/>
      <c r="H29" s="205"/>
      <c r="I29" s="205"/>
      <c r="J29" s="205"/>
      <c r="K29" s="205"/>
      <c r="L29" s="206"/>
      <c r="M29" s="207" t="str">
        <f t="shared" ref="M29:M32" si="5">IF(D29="","",SUM(F29:L29))</f>
        <v/>
      </c>
    </row>
    <row r="30" spans="1:13" ht="15" customHeight="1" x14ac:dyDescent="0.3">
      <c r="A30" s="202" t="s">
        <v>52</v>
      </c>
      <c r="B30" s="423"/>
      <c r="C30" s="203"/>
      <c r="D30" s="26"/>
      <c r="E30" s="27"/>
      <c r="F30" s="204"/>
      <c r="G30" s="28"/>
      <c r="H30" s="205"/>
      <c r="I30" s="205"/>
      <c r="J30" s="205"/>
      <c r="K30" s="205"/>
      <c r="L30" s="206"/>
      <c r="M30" s="207" t="str">
        <f t="shared" si="5"/>
        <v/>
      </c>
    </row>
    <row r="31" spans="1:13" ht="15" customHeight="1" x14ac:dyDescent="0.3">
      <c r="A31" s="202" t="s">
        <v>53</v>
      </c>
      <c r="B31" s="423"/>
      <c r="C31" s="203">
        <v>150</v>
      </c>
      <c r="D31" s="26">
        <v>150</v>
      </c>
      <c r="E31" s="27">
        <v>150</v>
      </c>
      <c r="F31" s="204">
        <v>0</v>
      </c>
      <c r="G31" s="28">
        <v>0</v>
      </c>
      <c r="H31" s="205"/>
      <c r="I31" s="205"/>
      <c r="J31" s="205"/>
      <c r="K31" s="205"/>
      <c r="L31" s="206"/>
      <c r="M31" s="207">
        <f t="shared" si="5"/>
        <v>0</v>
      </c>
    </row>
    <row r="32" spans="1:13" ht="15" customHeight="1" x14ac:dyDescent="0.3">
      <c r="A32" s="29" t="s">
        <v>54</v>
      </c>
      <c r="B32" s="428"/>
      <c r="C32" s="203"/>
      <c r="D32" s="26"/>
      <c r="E32" s="27"/>
      <c r="F32" s="204"/>
      <c r="G32" s="28"/>
      <c r="H32" s="205"/>
      <c r="I32" s="205"/>
      <c r="J32" s="205"/>
      <c r="K32" s="205"/>
      <c r="L32" s="206"/>
      <c r="M32" s="207" t="str">
        <f t="shared" si="5"/>
        <v/>
      </c>
    </row>
    <row r="33" spans="1:13" ht="30" customHeight="1" thickBot="1" x14ac:dyDescent="0.35">
      <c r="A33" s="170" t="s">
        <v>55</v>
      </c>
      <c r="B33" s="22"/>
      <c r="C33" s="30"/>
      <c r="D33" s="30"/>
      <c r="E33" s="30"/>
      <c r="F33" s="23" t="s">
        <v>130</v>
      </c>
      <c r="G33" s="23" t="s">
        <v>175</v>
      </c>
      <c r="H33" s="23"/>
      <c r="I33" s="23"/>
      <c r="J33" s="23"/>
      <c r="K33" s="23"/>
      <c r="L33" s="23"/>
      <c r="M33" s="24"/>
    </row>
    <row r="34" spans="1:13" ht="28.8" x14ac:dyDescent="0.3">
      <c r="A34" s="258" t="s">
        <v>56</v>
      </c>
      <c r="B34" s="394" t="s">
        <v>57</v>
      </c>
      <c r="C34" s="259" t="s">
        <v>58</v>
      </c>
      <c r="D34" s="259" t="str">
        <f>IF($C34="n.a.","n.a.",D35+D36)</f>
        <v>n.a.</v>
      </c>
      <c r="E34" s="260" t="str">
        <f t="shared" ref="E34:M34" si="6">IF($C34="n.a.","n.a.",E35+E36)</f>
        <v>n.a.</v>
      </c>
      <c r="F34" s="300" t="str">
        <f t="shared" si="6"/>
        <v>n.a.</v>
      </c>
      <c r="G34" s="262" t="str">
        <f t="shared" si="6"/>
        <v>n.a.</v>
      </c>
      <c r="H34" s="263" t="str">
        <f t="shared" si="6"/>
        <v>n.a.</v>
      </c>
      <c r="I34" s="263" t="str">
        <f t="shared" si="6"/>
        <v>n.a.</v>
      </c>
      <c r="J34" s="263" t="str">
        <f t="shared" si="6"/>
        <v>n.a.</v>
      </c>
      <c r="K34" s="263" t="str">
        <f t="shared" si="6"/>
        <v>n.a.</v>
      </c>
      <c r="L34" s="263" t="str">
        <f t="shared" si="6"/>
        <v>n.a.</v>
      </c>
      <c r="M34" s="301" t="str">
        <f t="shared" si="6"/>
        <v>n.a.</v>
      </c>
    </row>
    <row r="35" spans="1:13" ht="15.75" customHeight="1" x14ac:dyDescent="0.3">
      <c r="A35" s="181" t="s">
        <v>59</v>
      </c>
      <c r="B35" s="395"/>
      <c r="C35" s="265"/>
      <c r="D35" s="265"/>
      <c r="E35" s="88"/>
      <c r="F35" s="266"/>
      <c r="G35" s="364"/>
      <c r="H35" s="267"/>
      <c r="I35" s="267"/>
      <c r="J35" s="267"/>
      <c r="K35" s="267"/>
      <c r="L35" s="267"/>
      <c r="M35" s="302" t="str">
        <f>IF($C$34="n.a.","",SUM(F35:L35))</f>
        <v/>
      </c>
    </row>
    <row r="36" spans="1:13" ht="15.75" customHeight="1" x14ac:dyDescent="0.3">
      <c r="A36" s="181" t="s">
        <v>60</v>
      </c>
      <c r="B36" s="464"/>
      <c r="C36" s="265"/>
      <c r="D36" s="265"/>
      <c r="E36" s="88"/>
      <c r="F36" s="266"/>
      <c r="G36" s="364"/>
      <c r="H36" s="267"/>
      <c r="I36" s="267"/>
      <c r="J36" s="267"/>
      <c r="K36" s="267"/>
      <c r="L36" s="267"/>
      <c r="M36" s="302" t="str">
        <f>IF($C$34="n.a.","",SUM(F36:L36))</f>
        <v/>
      </c>
    </row>
    <row r="37" spans="1:13" s="221" customFormat="1" ht="30.75" customHeight="1" thickBot="1" x14ac:dyDescent="0.35">
      <c r="A37" s="208" t="s">
        <v>61</v>
      </c>
      <c r="B37" s="467"/>
      <c r="C37" s="468"/>
      <c r="D37" s="468"/>
      <c r="E37" s="468"/>
      <c r="F37" s="468"/>
      <c r="G37" s="468"/>
      <c r="H37" s="468"/>
      <c r="I37" s="468"/>
      <c r="J37" s="468"/>
      <c r="K37" s="468"/>
      <c r="L37" s="468"/>
      <c r="M37" s="469"/>
    </row>
    <row r="38" spans="1:13" s="221" customFormat="1" ht="35.25" customHeight="1" x14ac:dyDescent="0.3">
      <c r="A38" s="196" t="s">
        <v>62</v>
      </c>
      <c r="B38" s="269" t="s">
        <v>63</v>
      </c>
      <c r="C38" s="270" t="s">
        <v>58</v>
      </c>
      <c r="D38" s="89" t="s">
        <v>58</v>
      </c>
      <c r="E38" s="89" t="s">
        <v>58</v>
      </c>
      <c r="F38" s="271" t="str">
        <f>IF($C38="n.a.","n.a.","")</f>
        <v>n.a.</v>
      </c>
      <c r="G38" s="365" t="str">
        <f t="shared" ref="G38:L38" si="7">IF($C38="n.a.","n.a.","")</f>
        <v>n.a.</v>
      </c>
      <c r="H38" s="272" t="str">
        <f t="shared" si="7"/>
        <v>n.a.</v>
      </c>
      <c r="I38" s="272" t="str">
        <f t="shared" si="7"/>
        <v>n.a.</v>
      </c>
      <c r="J38" s="272" t="str">
        <f t="shared" si="7"/>
        <v>n.a.</v>
      </c>
      <c r="K38" s="272" t="str">
        <f t="shared" si="7"/>
        <v>n.a.</v>
      </c>
      <c r="L38" s="272" t="str">
        <f t="shared" si="7"/>
        <v>n.a.</v>
      </c>
      <c r="M38" s="303" t="str">
        <f>IF(C38="n.a.","n.a.",SUM(F38:L38))</f>
        <v>n.a.</v>
      </c>
    </row>
    <row r="39" spans="1:13" s="221" customFormat="1" ht="17.25" customHeight="1" thickBot="1" x14ac:dyDescent="0.35">
      <c r="A39" s="170" t="s">
        <v>64</v>
      </c>
      <c r="B39" s="467"/>
      <c r="C39" s="470"/>
      <c r="D39" s="470"/>
      <c r="E39" s="470"/>
      <c r="F39" s="471"/>
      <c r="G39" s="468"/>
      <c r="H39" s="471"/>
      <c r="I39" s="471"/>
      <c r="J39" s="471"/>
      <c r="K39" s="471"/>
      <c r="L39" s="471"/>
      <c r="M39" s="472"/>
    </row>
    <row r="40" spans="1:13" ht="44.25" customHeight="1" x14ac:dyDescent="0.3">
      <c r="A40" s="440" t="s">
        <v>65</v>
      </c>
      <c r="B40" s="400"/>
      <c r="C40" s="400"/>
      <c r="D40" s="400"/>
      <c r="E40" s="400"/>
      <c r="F40" s="400"/>
      <c r="G40" s="400"/>
      <c r="H40" s="400"/>
      <c r="I40" s="400"/>
      <c r="J40" s="400"/>
      <c r="K40" s="400"/>
      <c r="L40" s="400"/>
      <c r="M40" s="401"/>
    </row>
    <row r="41" spans="1:13" ht="30" customHeight="1" x14ac:dyDescent="0.3">
      <c r="A41" s="29" t="s">
        <v>131</v>
      </c>
      <c r="B41" s="44" t="s">
        <v>119</v>
      </c>
      <c r="C41" s="29"/>
      <c r="D41" s="93">
        <v>45000000</v>
      </c>
      <c r="E41" s="93"/>
      <c r="F41" s="229">
        <v>0</v>
      </c>
      <c r="G41" s="45">
        <v>0</v>
      </c>
      <c r="H41" s="230"/>
      <c r="I41" s="230"/>
      <c r="J41" s="230"/>
      <c r="K41" s="230"/>
      <c r="L41" s="230"/>
      <c r="M41" s="304">
        <f>SUM(F41:L41)</f>
        <v>0</v>
      </c>
    </row>
    <row r="42" spans="1:13" ht="30" customHeight="1" x14ac:dyDescent="0.3">
      <c r="A42" s="29" t="s">
        <v>132</v>
      </c>
      <c r="B42" s="47" t="s">
        <v>133</v>
      </c>
      <c r="C42" s="29"/>
      <c r="D42" s="44" t="s">
        <v>134</v>
      </c>
      <c r="E42" s="47"/>
      <c r="F42" s="232">
        <v>0</v>
      </c>
      <c r="G42" s="48">
        <v>0</v>
      </c>
      <c r="H42" s="233"/>
      <c r="I42" s="233"/>
      <c r="J42" s="233"/>
      <c r="K42" s="233"/>
      <c r="L42" s="233"/>
      <c r="M42" s="234">
        <f>SUM(F42:L42)</f>
        <v>0</v>
      </c>
    </row>
    <row r="43" spans="1:13" ht="15" customHeight="1" x14ac:dyDescent="0.3">
      <c r="A43" s="29" t="s">
        <v>135</v>
      </c>
      <c r="B43" s="47" t="s">
        <v>136</v>
      </c>
      <c r="C43" s="29"/>
      <c r="D43" s="44" t="s">
        <v>137</v>
      </c>
      <c r="E43" s="47"/>
      <c r="F43" s="232">
        <v>0</v>
      </c>
      <c r="G43" s="48">
        <v>0</v>
      </c>
      <c r="H43" s="233"/>
      <c r="I43" s="233"/>
      <c r="J43" s="233"/>
      <c r="K43" s="233"/>
      <c r="L43" s="233"/>
      <c r="M43" s="234"/>
    </row>
    <row r="44" spans="1:13" ht="30" customHeight="1" x14ac:dyDescent="0.3">
      <c r="A44" s="29" t="s">
        <v>138</v>
      </c>
      <c r="B44" s="47"/>
      <c r="C44" s="29"/>
      <c r="D44" s="44" t="s">
        <v>139</v>
      </c>
      <c r="E44" s="47"/>
      <c r="F44" s="235">
        <v>0</v>
      </c>
      <c r="G44" s="52">
        <v>0</v>
      </c>
      <c r="H44" s="233"/>
      <c r="I44" s="233"/>
      <c r="J44" s="233"/>
      <c r="K44" s="233"/>
      <c r="L44" s="233"/>
      <c r="M44" s="234"/>
    </row>
    <row r="45" spans="1:13" ht="30" customHeight="1" x14ac:dyDescent="0.3">
      <c r="A45" s="29" t="s">
        <v>140</v>
      </c>
      <c r="B45" s="47"/>
      <c r="C45" s="29"/>
      <c r="D45" s="44" t="s">
        <v>141</v>
      </c>
      <c r="E45" s="47"/>
      <c r="F45" s="235">
        <v>0</v>
      </c>
      <c r="G45" s="52">
        <v>0</v>
      </c>
      <c r="H45" s="233"/>
      <c r="I45" s="233"/>
      <c r="J45" s="233"/>
      <c r="K45" s="233"/>
      <c r="L45" s="233"/>
      <c r="M45" s="234"/>
    </row>
    <row r="46" spans="1:13" ht="15" customHeight="1" x14ac:dyDescent="0.3">
      <c r="A46" s="29" t="s">
        <v>142</v>
      </c>
      <c r="B46" s="47"/>
      <c r="C46" s="29"/>
      <c r="D46" s="44"/>
      <c r="E46" s="47"/>
      <c r="F46" s="51">
        <v>0</v>
      </c>
      <c r="G46" s="52">
        <v>0</v>
      </c>
      <c r="H46" s="49"/>
      <c r="I46" s="49"/>
      <c r="J46" s="49"/>
      <c r="K46" s="49"/>
      <c r="L46" s="49"/>
      <c r="M46" s="50"/>
    </row>
    <row r="47" spans="1:13" ht="15" customHeight="1" x14ac:dyDescent="0.3">
      <c r="A47" s="29" t="s">
        <v>143</v>
      </c>
      <c r="B47" s="47"/>
      <c r="C47" s="29"/>
      <c r="D47" s="44"/>
      <c r="E47" s="47"/>
      <c r="F47" s="235">
        <v>0</v>
      </c>
      <c r="G47" s="52">
        <v>0</v>
      </c>
      <c r="H47" s="233"/>
      <c r="I47" s="233"/>
      <c r="J47" s="233"/>
      <c r="K47" s="233"/>
      <c r="L47" s="233"/>
      <c r="M47" s="234"/>
    </row>
    <row r="48" spans="1:13" ht="15" customHeight="1" x14ac:dyDescent="0.3">
      <c r="A48" s="29" t="s">
        <v>144</v>
      </c>
      <c r="B48" s="44"/>
      <c r="C48" s="29"/>
      <c r="D48" s="44"/>
      <c r="E48" s="44"/>
      <c r="F48" s="235">
        <v>0</v>
      </c>
      <c r="G48" s="52">
        <v>0</v>
      </c>
      <c r="H48" s="233"/>
      <c r="I48" s="233"/>
      <c r="J48" s="233"/>
      <c r="K48" s="233"/>
      <c r="L48" s="233"/>
      <c r="M48" s="234"/>
    </row>
    <row r="49" spans="1:13" ht="14.25" customHeight="1" thickBot="1" x14ac:dyDescent="0.35">
      <c r="A49" s="53" t="s">
        <v>79</v>
      </c>
      <c r="B49" s="473"/>
      <c r="C49" s="474"/>
      <c r="D49" s="475"/>
      <c r="E49" s="96"/>
      <c r="F49" s="441" t="s">
        <v>145</v>
      </c>
      <c r="G49" s="406"/>
      <c r="H49" s="441"/>
      <c r="I49" s="441"/>
      <c r="J49" s="441"/>
      <c r="K49" s="441"/>
      <c r="L49" s="441"/>
      <c r="M49" s="442"/>
    </row>
    <row r="50" spans="1:13" ht="7.5" hidden="1" customHeight="1" x14ac:dyDescent="0.3">
      <c r="A50" s="238"/>
      <c r="B50" s="238"/>
      <c r="D50" s="239"/>
      <c r="E50" s="239"/>
      <c r="F50" s="239"/>
      <c r="G50" s="239"/>
      <c r="H50" s="239"/>
      <c r="I50" s="239"/>
      <c r="J50" s="239"/>
      <c r="K50" s="239"/>
      <c r="L50" s="239"/>
      <c r="M50" s="239"/>
    </row>
    <row r="51" spans="1:13" ht="9.75" hidden="1" customHeight="1" x14ac:dyDescent="0.3">
      <c r="B51" s="239"/>
      <c r="C51" s="239"/>
      <c r="D51" s="239"/>
      <c r="E51" s="239"/>
      <c r="F51" s="239"/>
      <c r="G51" s="239"/>
      <c r="H51" s="239"/>
      <c r="I51" s="239"/>
      <c r="J51" s="239"/>
      <c r="K51" s="239"/>
      <c r="L51" s="239"/>
      <c r="M51" s="239"/>
    </row>
    <row r="52" spans="1:13" ht="21" customHeight="1" thickTop="1" x14ac:dyDescent="0.3">
      <c r="A52" s="305" t="s">
        <v>81</v>
      </c>
      <c r="B52" s="240"/>
      <c r="C52" s="240"/>
      <c r="D52" s="240"/>
      <c r="E52" s="240"/>
      <c r="F52" s="237"/>
      <c r="G52" s="237"/>
      <c r="H52" s="237"/>
      <c r="I52" s="237"/>
      <c r="J52" s="237"/>
      <c r="K52" s="237"/>
      <c r="L52" s="237"/>
      <c r="M52" s="237"/>
    </row>
    <row r="53" spans="1:13" s="243" customFormat="1" ht="15.6" x14ac:dyDescent="0.3">
      <c r="A53" s="476" t="s">
        <v>66</v>
      </c>
      <c r="B53" s="476"/>
      <c r="C53" s="476"/>
      <c r="D53" s="476"/>
      <c r="E53" s="476"/>
      <c r="F53" s="476"/>
      <c r="G53" s="476"/>
      <c r="H53" s="476"/>
      <c r="I53" s="476"/>
      <c r="J53" s="476"/>
      <c r="K53" s="476"/>
      <c r="L53" s="476"/>
      <c r="M53" s="476"/>
    </row>
    <row r="55" spans="1:13" ht="15.6" x14ac:dyDescent="0.3">
      <c r="A55" s="443" t="s">
        <v>126</v>
      </c>
      <c r="B55" s="443"/>
      <c r="C55" s="443"/>
      <c r="D55" s="443"/>
      <c r="E55" s="443"/>
      <c r="F55" s="443"/>
      <c r="G55" s="443"/>
      <c r="H55" s="443"/>
      <c r="I55" s="443"/>
      <c r="J55" s="443"/>
      <c r="K55" s="443"/>
      <c r="L55" s="443"/>
      <c r="M55" s="443"/>
    </row>
    <row r="57" spans="1:13" ht="56.25" customHeight="1" x14ac:dyDescent="0.3">
      <c r="A57" s="393" t="s">
        <v>189</v>
      </c>
      <c r="B57" s="393"/>
      <c r="C57" s="393"/>
      <c r="D57" s="393"/>
      <c r="E57" s="393"/>
      <c r="F57" s="393"/>
      <c r="G57" s="393"/>
      <c r="H57" s="393"/>
      <c r="I57" s="393"/>
      <c r="J57" s="393"/>
      <c r="K57" s="393"/>
      <c r="L57" s="393"/>
      <c r="M57" s="393"/>
    </row>
  </sheetData>
  <sheetProtection insertRows="0" selectLockedCells="1"/>
  <mergeCells count="22">
    <mergeCell ref="A13:A14"/>
    <mergeCell ref="B13:B14"/>
    <mergeCell ref="C13:C14"/>
    <mergeCell ref="D13:D14"/>
    <mergeCell ref="E13:E14"/>
    <mergeCell ref="D4:M4"/>
    <mergeCell ref="A5:C5"/>
    <mergeCell ref="A6:C6"/>
    <mergeCell ref="A7:C7"/>
    <mergeCell ref="A8:C8"/>
    <mergeCell ref="A57:M57"/>
    <mergeCell ref="B16:M16"/>
    <mergeCell ref="B18:B24"/>
    <mergeCell ref="B27:B32"/>
    <mergeCell ref="B34:B36"/>
    <mergeCell ref="B37:M37"/>
    <mergeCell ref="B39:M39"/>
    <mergeCell ref="A40:M40"/>
    <mergeCell ref="B49:D49"/>
    <mergeCell ref="F49:M49"/>
    <mergeCell ref="A53:M53"/>
    <mergeCell ref="A55:M55"/>
  </mergeCells>
  <dataValidations count="2">
    <dataValidation operator="greaterThan" allowBlank="1" showInputMessage="1" showErrorMessage="1" sqref="E38"/>
    <dataValidation type="decimal" operator="greaterThan" allowBlank="1" showInputMessage="1" showErrorMessage="1" sqref="C38:D38 F38:M38">
      <formula1>0</formula1>
    </dataValidation>
  </dataValidations>
  <pageMargins left="0.5" right="0.25" top="0.25" bottom="0.25" header="0" footer="0"/>
  <pageSetup scale="5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8"/>
  <sheetViews>
    <sheetView topLeftCell="A37" zoomScale="80" zoomScaleNormal="80" workbookViewId="0">
      <selection activeCell="I22" sqref="I22"/>
    </sheetView>
  </sheetViews>
  <sheetFormatPr defaultColWidth="9.109375" defaultRowHeight="14.4" x14ac:dyDescent="0.3"/>
  <cols>
    <col min="1" max="1" width="56.5546875" style="110" customWidth="1"/>
    <col min="2" max="2" width="12.33203125" style="110" customWidth="1"/>
    <col min="3" max="5" width="21.109375" style="110" customWidth="1"/>
    <col min="6" max="13" width="14.88671875" style="110" customWidth="1"/>
    <col min="14" max="16384" width="9.109375" style="110"/>
  </cols>
  <sheetData>
    <row r="1" spans="1:13" ht="23.4" x14ac:dyDescent="0.45">
      <c r="A1" s="109" t="s">
        <v>0</v>
      </c>
      <c r="L1" s="111"/>
    </row>
    <row r="2" spans="1:13" ht="18" x14ac:dyDescent="0.35">
      <c r="A2" s="289"/>
      <c r="I2" s="113" t="s">
        <v>1</v>
      </c>
      <c r="J2" s="2">
        <v>41864</v>
      </c>
      <c r="L2" s="114" t="s">
        <v>2</v>
      </c>
      <c r="M2" s="115">
        <v>41737</v>
      </c>
    </row>
    <row r="3" spans="1:13" ht="15" thickBot="1" x14ac:dyDescent="0.35">
      <c r="A3" s="111"/>
    </row>
    <row r="4" spans="1:13" ht="15.75" customHeight="1" thickTop="1" x14ac:dyDescent="0.3">
      <c r="A4" s="3" t="s">
        <v>146</v>
      </c>
      <c r="B4" s="116"/>
      <c r="C4" s="117" t="s">
        <v>3</v>
      </c>
      <c r="D4" s="410" t="s">
        <v>160</v>
      </c>
      <c r="E4" s="410"/>
      <c r="F4" s="410"/>
      <c r="G4" s="410"/>
      <c r="H4" s="410"/>
      <c r="I4" s="410"/>
      <c r="J4" s="410"/>
      <c r="K4" s="410"/>
      <c r="L4" s="410"/>
      <c r="M4" s="411"/>
    </row>
    <row r="5" spans="1:13" ht="15.6" x14ac:dyDescent="0.3">
      <c r="A5" s="412" t="s">
        <v>4</v>
      </c>
      <c r="B5" s="413"/>
      <c r="C5" s="413"/>
      <c r="D5" s="4" t="s">
        <v>68</v>
      </c>
      <c r="E5" s="4"/>
      <c r="F5" s="118"/>
      <c r="G5" s="118"/>
      <c r="J5" s="119"/>
      <c r="K5" s="120" t="s">
        <v>5</v>
      </c>
      <c r="L5" s="110" t="s">
        <v>6</v>
      </c>
      <c r="M5" s="121"/>
    </row>
    <row r="6" spans="1:13" ht="15.6" x14ac:dyDescent="0.3">
      <c r="A6" s="412" t="s">
        <v>7</v>
      </c>
      <c r="B6" s="413"/>
      <c r="C6" s="413"/>
      <c r="D6" s="4" t="s">
        <v>147</v>
      </c>
      <c r="E6" s="4"/>
      <c r="F6" s="118"/>
      <c r="G6" s="118"/>
      <c r="I6" s="119"/>
      <c r="J6" s="119"/>
      <c r="K6" s="120" t="s">
        <v>5</v>
      </c>
      <c r="L6" s="110" t="s">
        <v>8</v>
      </c>
      <c r="M6" s="122"/>
    </row>
    <row r="7" spans="1:13" ht="15.6" x14ac:dyDescent="0.3">
      <c r="A7" s="412" t="s">
        <v>9</v>
      </c>
      <c r="B7" s="413"/>
      <c r="C7" s="413"/>
      <c r="D7" s="5">
        <v>197</v>
      </c>
      <c r="E7" s="5"/>
      <c r="F7" s="123"/>
      <c r="G7" s="123"/>
      <c r="H7" s="123"/>
      <c r="I7" s="119"/>
      <c r="J7" s="119"/>
      <c r="K7" s="120" t="s">
        <v>10</v>
      </c>
      <c r="L7" s="124">
        <v>25</v>
      </c>
      <c r="M7" s="122" t="s">
        <v>11</v>
      </c>
    </row>
    <row r="8" spans="1:13" ht="15.6" x14ac:dyDescent="0.3">
      <c r="A8" s="412" t="s">
        <v>12</v>
      </c>
      <c r="B8" s="413"/>
      <c r="C8" s="413"/>
      <c r="D8" s="6">
        <v>40848</v>
      </c>
      <c r="E8" s="6"/>
      <c r="F8" s="118"/>
      <c r="G8" s="118"/>
      <c r="H8" s="123"/>
      <c r="I8" s="119"/>
      <c r="J8" s="119"/>
      <c r="K8" s="125" t="s">
        <v>13</v>
      </c>
      <c r="L8" s="7">
        <v>44377</v>
      </c>
      <c r="M8" s="126"/>
    </row>
    <row r="9" spans="1:13" ht="16.2" thickBot="1" x14ac:dyDescent="0.35">
      <c r="A9" s="127"/>
      <c r="B9" s="128"/>
      <c r="C9" s="128" t="s">
        <v>14</v>
      </c>
      <c r="D9" s="129" t="s">
        <v>15</v>
      </c>
      <c r="E9" s="130">
        <v>41456</v>
      </c>
      <c r="F9" s="129" t="s">
        <v>16</v>
      </c>
      <c r="G9" s="130">
        <v>41820</v>
      </c>
      <c r="H9" s="131"/>
      <c r="I9" s="132"/>
      <c r="J9" s="132"/>
      <c r="K9" s="132"/>
      <c r="L9" s="128"/>
      <c r="M9" s="133"/>
    </row>
    <row r="10" spans="1:13" ht="10.5" customHeight="1" thickTop="1" x14ac:dyDescent="0.3">
      <c r="A10" s="120"/>
      <c r="B10" s="120"/>
      <c r="C10" s="120"/>
      <c r="D10" s="134"/>
      <c r="E10" s="134"/>
      <c r="G10" s="134"/>
      <c r="I10" s="119"/>
      <c r="J10" s="119"/>
      <c r="K10" s="119"/>
      <c r="L10" s="120"/>
      <c r="M10" s="123"/>
    </row>
    <row r="11" spans="1:13" ht="15.6" x14ac:dyDescent="0.3">
      <c r="A11" s="135" t="s">
        <v>17</v>
      </c>
      <c r="B11" s="136"/>
      <c r="C11" s="120"/>
      <c r="D11" s="123"/>
      <c r="E11" s="123"/>
      <c r="F11" s="123"/>
      <c r="G11" s="123"/>
      <c r="H11" s="123"/>
      <c r="I11" s="123"/>
      <c r="J11" s="123"/>
      <c r="K11" s="123"/>
      <c r="L11" s="123"/>
      <c r="M11" s="123"/>
    </row>
    <row r="12" spans="1:13" ht="15" customHeight="1" thickBot="1" x14ac:dyDescent="0.35">
      <c r="A12" s="128"/>
      <c r="B12" s="128"/>
    </row>
    <row r="13" spans="1:13" ht="41.25" customHeight="1" thickTop="1" thickBot="1" x14ac:dyDescent="0.35">
      <c r="A13" s="414" t="s">
        <v>18</v>
      </c>
      <c r="B13" s="416" t="s">
        <v>19</v>
      </c>
      <c r="C13" s="418" t="s">
        <v>20</v>
      </c>
      <c r="D13" s="419" t="s">
        <v>21</v>
      </c>
      <c r="E13" s="420" t="s">
        <v>22</v>
      </c>
      <c r="F13" s="138" t="s">
        <v>23</v>
      </c>
      <c r="G13" s="139" t="s">
        <v>24</v>
      </c>
      <c r="H13" s="140" t="s">
        <v>25</v>
      </c>
      <c r="I13" s="140" t="s">
        <v>26</v>
      </c>
      <c r="J13" s="140" t="s">
        <v>27</v>
      </c>
      <c r="K13" s="140" t="s">
        <v>28</v>
      </c>
      <c r="L13" s="141" t="s">
        <v>29</v>
      </c>
      <c r="M13" s="142" t="s">
        <v>30</v>
      </c>
    </row>
    <row r="14" spans="1:13" ht="27" customHeight="1" thickTop="1" thickBot="1" x14ac:dyDescent="0.35">
      <c r="A14" s="415"/>
      <c r="B14" s="417"/>
      <c r="C14" s="418"/>
      <c r="D14" s="419"/>
      <c r="E14" s="420"/>
      <c r="F14" s="143" t="s">
        <v>31</v>
      </c>
      <c r="G14" s="144" t="s">
        <v>32</v>
      </c>
      <c r="H14" s="145" t="s">
        <v>32</v>
      </c>
      <c r="I14" s="145" t="s">
        <v>32</v>
      </c>
      <c r="J14" s="145" t="s">
        <v>32</v>
      </c>
      <c r="K14" s="145" t="s">
        <v>32</v>
      </c>
      <c r="L14" s="146" t="s">
        <v>32</v>
      </c>
      <c r="M14" s="147" t="s">
        <v>32</v>
      </c>
    </row>
    <row r="15" spans="1:13" ht="35.25" customHeight="1" thickTop="1" x14ac:dyDescent="0.3">
      <c r="A15" s="148" t="s">
        <v>33</v>
      </c>
      <c r="B15" s="149" t="s">
        <v>34</v>
      </c>
      <c r="C15" s="245">
        <f>240000*25</f>
        <v>6000000</v>
      </c>
      <c r="D15" s="246">
        <v>6000000</v>
      </c>
      <c r="E15" s="97">
        <v>240000</v>
      </c>
      <c r="F15" s="247">
        <v>0</v>
      </c>
      <c r="G15" s="98">
        <v>0</v>
      </c>
      <c r="H15" s="248"/>
      <c r="I15" s="248"/>
      <c r="J15" s="248"/>
      <c r="K15" s="248"/>
      <c r="L15" s="249"/>
      <c r="M15" s="250">
        <f>SUM(F15:L15)</f>
        <v>0</v>
      </c>
    </row>
    <row r="16" spans="1:13" ht="33" customHeight="1" thickBot="1" x14ac:dyDescent="0.35">
      <c r="A16" s="156" t="s">
        <v>35</v>
      </c>
      <c r="B16" s="408" t="s">
        <v>206</v>
      </c>
      <c r="C16" s="465"/>
      <c r="D16" s="465"/>
      <c r="E16" s="465"/>
      <c r="F16" s="465"/>
      <c r="G16" s="465"/>
      <c r="H16" s="465"/>
      <c r="I16" s="465"/>
      <c r="J16" s="465"/>
      <c r="K16" s="465"/>
      <c r="L16" s="465"/>
      <c r="M16" s="466"/>
    </row>
    <row r="17" spans="1:13" ht="19.5" customHeight="1" thickBot="1" x14ac:dyDescent="0.35">
      <c r="A17" s="157" t="s">
        <v>36</v>
      </c>
      <c r="B17" s="158"/>
      <c r="C17" s="251">
        <f>+$D$7+C18</f>
        <v>1427</v>
      </c>
      <c r="D17" s="251">
        <f t="shared" ref="D17:F17" si="0">+$D$7+D18</f>
        <v>1390</v>
      </c>
      <c r="E17" s="251">
        <f t="shared" si="0"/>
        <v>1427</v>
      </c>
      <c r="F17" s="252">
        <f t="shared" si="0"/>
        <v>197</v>
      </c>
      <c r="G17" s="253">
        <f>F17+G18</f>
        <v>197</v>
      </c>
      <c r="H17" s="254">
        <f t="shared" ref="H17:L17" si="1">G17+H18</f>
        <v>197</v>
      </c>
      <c r="I17" s="254">
        <f t="shared" si="1"/>
        <v>197</v>
      </c>
      <c r="J17" s="254">
        <f t="shared" si="1"/>
        <v>197</v>
      </c>
      <c r="K17" s="254">
        <f t="shared" si="1"/>
        <v>197</v>
      </c>
      <c r="L17" s="255">
        <f t="shared" si="1"/>
        <v>197</v>
      </c>
      <c r="M17" s="251">
        <f>L17</f>
        <v>197</v>
      </c>
    </row>
    <row r="18" spans="1:13" ht="20.25" customHeight="1" thickTop="1" thickBot="1" x14ac:dyDescent="0.35">
      <c r="A18" s="164" t="s">
        <v>37</v>
      </c>
      <c r="B18" s="423" t="s">
        <v>38</v>
      </c>
      <c r="C18" s="165">
        <v>1230</v>
      </c>
      <c r="D18" s="165">
        <f t="shared" ref="D18:L18" si="2">SUM(D19:D24)</f>
        <v>1193</v>
      </c>
      <c r="E18" s="165">
        <f t="shared" ref="E18" si="3">SUM(E19:E24)</f>
        <v>1230</v>
      </c>
      <c r="F18" s="166">
        <f t="shared" si="2"/>
        <v>0</v>
      </c>
      <c r="G18" s="167">
        <f t="shared" si="2"/>
        <v>0</v>
      </c>
      <c r="H18" s="168">
        <f t="shared" si="2"/>
        <v>0</v>
      </c>
      <c r="I18" s="168">
        <f t="shared" si="2"/>
        <v>0</v>
      </c>
      <c r="J18" s="168">
        <f t="shared" si="2"/>
        <v>0</v>
      </c>
      <c r="K18" s="168">
        <f t="shared" si="2"/>
        <v>0</v>
      </c>
      <c r="L18" s="169">
        <f t="shared" si="2"/>
        <v>0</v>
      </c>
      <c r="M18" s="165">
        <f>SUM(F18:L18)</f>
        <v>0</v>
      </c>
    </row>
    <row r="19" spans="1:13" x14ac:dyDescent="0.3">
      <c r="A19" s="170" t="s">
        <v>39</v>
      </c>
      <c r="B19" s="423"/>
      <c r="C19" s="172"/>
      <c r="D19" s="172">
        <v>200</v>
      </c>
      <c r="E19" s="494">
        <v>200</v>
      </c>
      <c r="F19" s="173">
        <v>0</v>
      </c>
      <c r="G19" s="11">
        <v>0</v>
      </c>
      <c r="H19" s="174"/>
      <c r="I19" s="174"/>
      <c r="J19" s="174"/>
      <c r="K19" s="174"/>
      <c r="L19" s="175"/>
      <c r="M19" s="172">
        <f>SUM(F19:L19)</f>
        <v>0</v>
      </c>
    </row>
    <row r="20" spans="1:13" x14ac:dyDescent="0.3">
      <c r="A20" s="12" t="s">
        <v>148</v>
      </c>
      <c r="B20" s="423"/>
      <c r="C20" s="177"/>
      <c r="D20" s="177">
        <v>245</v>
      </c>
      <c r="E20" s="495">
        <v>245</v>
      </c>
      <c r="F20" s="178"/>
      <c r="G20" s="15"/>
      <c r="H20" s="179"/>
      <c r="I20" s="179"/>
      <c r="J20" s="179"/>
      <c r="K20" s="179"/>
      <c r="L20" s="180"/>
      <c r="M20" s="172">
        <f t="shared" ref="M20:M24" si="4">SUM(F20:L20)</f>
        <v>0</v>
      </c>
    </row>
    <row r="21" spans="1:13" x14ac:dyDescent="0.3">
      <c r="A21" s="181" t="s">
        <v>41</v>
      </c>
      <c r="B21" s="423"/>
      <c r="C21" s="177"/>
      <c r="D21" s="177">
        <v>379</v>
      </c>
      <c r="E21" s="495">
        <v>379</v>
      </c>
      <c r="F21" s="178">
        <v>0</v>
      </c>
      <c r="G21" s="15">
        <v>0</v>
      </c>
      <c r="H21" s="179"/>
      <c r="I21" s="179"/>
      <c r="J21" s="179"/>
      <c r="K21" s="179"/>
      <c r="L21" s="180"/>
      <c r="M21" s="172">
        <f t="shared" si="4"/>
        <v>0</v>
      </c>
    </row>
    <row r="22" spans="1:13" x14ac:dyDescent="0.3">
      <c r="A22" s="181" t="s">
        <v>42</v>
      </c>
      <c r="B22" s="423"/>
      <c r="C22" s="177"/>
      <c r="D22" s="177"/>
      <c r="E22" s="495"/>
      <c r="F22" s="178"/>
      <c r="G22" s="15"/>
      <c r="H22" s="179"/>
      <c r="I22" s="179"/>
      <c r="J22" s="179"/>
      <c r="K22" s="179"/>
      <c r="L22" s="180"/>
      <c r="M22" s="172">
        <f t="shared" si="4"/>
        <v>0</v>
      </c>
    </row>
    <row r="23" spans="1:13" x14ac:dyDescent="0.3">
      <c r="A23" s="181" t="s">
        <v>43</v>
      </c>
      <c r="B23" s="423"/>
      <c r="C23" s="177"/>
      <c r="D23" s="177">
        <v>369</v>
      </c>
      <c r="E23" s="495">
        <v>369</v>
      </c>
      <c r="F23" s="178">
        <v>0</v>
      </c>
      <c r="G23" s="15">
        <v>0</v>
      </c>
      <c r="H23" s="179"/>
      <c r="I23" s="179"/>
      <c r="J23" s="179"/>
      <c r="K23" s="179"/>
      <c r="L23" s="180"/>
      <c r="M23" s="172">
        <f t="shared" si="4"/>
        <v>0</v>
      </c>
    </row>
    <row r="24" spans="1:13" ht="15" thickBot="1" x14ac:dyDescent="0.35">
      <c r="A24" s="182" t="s">
        <v>44</v>
      </c>
      <c r="B24" s="423"/>
      <c r="C24" s="184"/>
      <c r="D24" s="184"/>
      <c r="E24" s="496">
        <v>37</v>
      </c>
      <c r="F24" s="185"/>
      <c r="G24" s="18"/>
      <c r="H24" s="186"/>
      <c r="I24" s="186"/>
      <c r="J24" s="186"/>
      <c r="K24" s="186"/>
      <c r="L24" s="187"/>
      <c r="M24" s="188">
        <f t="shared" si="4"/>
        <v>0</v>
      </c>
    </row>
    <row r="25" spans="1:13" ht="17.25" customHeight="1" x14ac:dyDescent="0.3">
      <c r="A25" s="182" t="s">
        <v>45</v>
      </c>
      <c r="B25" s="189" t="s">
        <v>46</v>
      </c>
      <c r="C25" s="191"/>
      <c r="D25" s="191"/>
      <c r="E25" s="20"/>
      <c r="F25" s="192">
        <v>0</v>
      </c>
      <c r="G25" s="21"/>
      <c r="H25" s="193"/>
      <c r="I25" s="193"/>
      <c r="J25" s="193"/>
      <c r="K25" s="193"/>
      <c r="L25" s="194"/>
      <c r="M25" s="191"/>
    </row>
    <row r="26" spans="1:13" ht="89.25" customHeight="1" thickBot="1" x14ac:dyDescent="0.35">
      <c r="A26" s="195" t="s">
        <v>47</v>
      </c>
      <c r="B26" s="99"/>
      <c r="C26" s="78"/>
      <c r="D26" s="78" t="s">
        <v>149</v>
      </c>
      <c r="E26" s="78" t="s">
        <v>150</v>
      </c>
      <c r="F26" s="78" t="s">
        <v>151</v>
      </c>
      <c r="G26" s="78" t="s">
        <v>178</v>
      </c>
      <c r="H26" s="78"/>
      <c r="I26" s="78"/>
      <c r="J26" s="78"/>
      <c r="K26" s="78"/>
      <c r="L26" s="78"/>
      <c r="M26" s="79"/>
    </row>
    <row r="27" spans="1:13" ht="17.25" customHeight="1" x14ac:dyDescent="0.3">
      <c r="A27" s="196" t="s">
        <v>48</v>
      </c>
      <c r="B27" s="427" t="s">
        <v>49</v>
      </c>
      <c r="C27" s="197">
        <f>SUM(C28:C32)</f>
        <v>160</v>
      </c>
      <c r="D27" s="197">
        <f>SUM(D28:D32)</f>
        <v>160</v>
      </c>
      <c r="E27" s="197">
        <f>SUM(E28:E32)</f>
        <v>160</v>
      </c>
      <c r="F27" s="198">
        <f>IF($D27="n.a.","n.a.",SUM(F28:F32))</f>
        <v>0</v>
      </c>
      <c r="G27" s="199">
        <f t="shared" ref="G27:M27" si="5">IF($D27="n.a.","n.a.",SUM(G28:G32))</f>
        <v>0</v>
      </c>
      <c r="H27" s="200">
        <f t="shared" si="5"/>
        <v>0</v>
      </c>
      <c r="I27" s="200">
        <f t="shared" si="5"/>
        <v>0</v>
      </c>
      <c r="J27" s="200">
        <f t="shared" si="5"/>
        <v>0</v>
      </c>
      <c r="K27" s="200">
        <f t="shared" si="5"/>
        <v>0</v>
      </c>
      <c r="L27" s="201">
        <f t="shared" si="5"/>
        <v>0</v>
      </c>
      <c r="M27" s="197">
        <f t="shared" si="5"/>
        <v>0</v>
      </c>
    </row>
    <row r="28" spans="1:13" ht="17.25" customHeight="1" x14ac:dyDescent="0.3">
      <c r="A28" s="202" t="s">
        <v>50</v>
      </c>
      <c r="B28" s="423"/>
      <c r="C28" s="203"/>
      <c r="D28" s="26"/>
      <c r="E28" s="27"/>
      <c r="F28" s="204"/>
      <c r="G28" s="28"/>
      <c r="H28" s="205"/>
      <c r="I28" s="205"/>
      <c r="J28" s="205"/>
      <c r="K28" s="205"/>
      <c r="L28" s="206"/>
      <c r="M28" s="207" t="str">
        <f>IF(D28="","",SUM(F28:L28))</f>
        <v/>
      </c>
    </row>
    <row r="29" spans="1:13" ht="17.25" customHeight="1" x14ac:dyDescent="0.3">
      <c r="A29" s="202" t="s">
        <v>51</v>
      </c>
      <c r="B29" s="423"/>
      <c r="C29" s="203">
        <v>160</v>
      </c>
      <c r="D29" s="26">
        <v>160</v>
      </c>
      <c r="E29" s="27">
        <v>160</v>
      </c>
      <c r="F29" s="204">
        <v>0</v>
      </c>
      <c r="G29" s="28">
        <v>0</v>
      </c>
      <c r="H29" s="205"/>
      <c r="I29" s="205"/>
      <c r="J29" s="205"/>
      <c r="K29" s="205"/>
      <c r="L29" s="206"/>
      <c r="M29" s="207">
        <f t="shared" ref="M29:M32" si="6">IF(D29="","",SUM(F29:L29))</f>
        <v>0</v>
      </c>
    </row>
    <row r="30" spans="1:13" ht="17.25" customHeight="1" x14ac:dyDescent="0.3">
      <c r="A30" s="202" t="s">
        <v>52</v>
      </c>
      <c r="B30" s="423"/>
      <c r="C30" s="203"/>
      <c r="D30" s="26"/>
      <c r="E30" s="27"/>
      <c r="F30" s="204"/>
      <c r="G30" s="28"/>
      <c r="H30" s="205"/>
      <c r="I30" s="205"/>
      <c r="J30" s="205"/>
      <c r="K30" s="205"/>
      <c r="L30" s="206"/>
      <c r="M30" s="207" t="str">
        <f t="shared" si="6"/>
        <v/>
      </c>
    </row>
    <row r="31" spans="1:13" ht="17.25" customHeight="1" x14ac:dyDescent="0.3">
      <c r="A31" s="202" t="s">
        <v>53</v>
      </c>
      <c r="B31" s="423"/>
      <c r="C31" s="203"/>
      <c r="D31" s="26"/>
      <c r="E31" s="27"/>
      <c r="F31" s="204"/>
      <c r="G31" s="28"/>
      <c r="H31" s="205"/>
      <c r="I31" s="205"/>
      <c r="J31" s="205"/>
      <c r="K31" s="205"/>
      <c r="L31" s="206"/>
      <c r="M31" s="207" t="str">
        <f t="shared" si="6"/>
        <v/>
      </c>
    </row>
    <row r="32" spans="1:13" ht="16.5" customHeight="1" x14ac:dyDescent="0.3">
      <c r="A32" s="29" t="s">
        <v>54</v>
      </c>
      <c r="B32" s="428"/>
      <c r="C32" s="203"/>
      <c r="D32" s="26"/>
      <c r="E32" s="27"/>
      <c r="F32" s="204"/>
      <c r="G32" s="28"/>
      <c r="H32" s="205"/>
      <c r="I32" s="205"/>
      <c r="J32" s="205"/>
      <c r="K32" s="205"/>
      <c r="L32" s="206"/>
      <c r="M32" s="207" t="str">
        <f t="shared" si="6"/>
        <v/>
      </c>
    </row>
    <row r="33" spans="1:13" ht="62.25" customHeight="1" thickBot="1" x14ac:dyDescent="0.35">
      <c r="A33" s="170" t="s">
        <v>55</v>
      </c>
      <c r="B33" s="99"/>
      <c r="C33" s="100" t="s">
        <v>152</v>
      </c>
      <c r="D33" s="100" t="s">
        <v>153</v>
      </c>
      <c r="E33" s="100"/>
      <c r="F33" s="78"/>
      <c r="G33" s="78"/>
      <c r="H33" s="78"/>
      <c r="I33" s="78"/>
      <c r="J33" s="78"/>
      <c r="K33" s="78"/>
      <c r="L33" s="78"/>
      <c r="M33" s="79"/>
    </row>
    <row r="34" spans="1:13" ht="28.8" x14ac:dyDescent="0.3">
      <c r="A34" s="258" t="s">
        <v>56</v>
      </c>
      <c r="B34" s="394" t="s">
        <v>57</v>
      </c>
      <c r="C34" s="259" t="s">
        <v>58</v>
      </c>
      <c r="D34" s="259" t="str">
        <f>IF($C34="n.a.","n.a.",D35+D36)</f>
        <v>n.a.</v>
      </c>
      <c r="E34" s="260" t="str">
        <f t="shared" ref="E34:M34" si="7">IF($C34="n.a.","n.a.",E35+E36)</f>
        <v>n.a.</v>
      </c>
      <c r="F34" s="261" t="str">
        <f t="shared" si="7"/>
        <v>n.a.</v>
      </c>
      <c r="G34" s="262" t="str">
        <f t="shared" si="7"/>
        <v>n.a.</v>
      </c>
      <c r="H34" s="263" t="str">
        <f t="shared" si="7"/>
        <v>n.a.</v>
      </c>
      <c r="I34" s="263" t="str">
        <f t="shared" si="7"/>
        <v>n.a.</v>
      </c>
      <c r="J34" s="263" t="str">
        <f t="shared" si="7"/>
        <v>n.a.</v>
      </c>
      <c r="K34" s="263" t="str">
        <f t="shared" si="7"/>
        <v>n.a.</v>
      </c>
      <c r="L34" s="263" t="str">
        <f t="shared" si="7"/>
        <v>n.a.</v>
      </c>
      <c r="M34" s="264" t="str">
        <f t="shared" si="7"/>
        <v>n.a.</v>
      </c>
    </row>
    <row r="35" spans="1:13" ht="21" customHeight="1" x14ac:dyDescent="0.3">
      <c r="A35" s="181" t="s">
        <v>59</v>
      </c>
      <c r="B35" s="395"/>
      <c r="C35" s="265"/>
      <c r="D35" s="265"/>
      <c r="E35" s="88"/>
      <c r="F35" s="266"/>
      <c r="G35" s="364"/>
      <c r="H35" s="267"/>
      <c r="I35" s="267"/>
      <c r="J35" s="267"/>
      <c r="K35" s="267"/>
      <c r="L35" s="267"/>
      <c r="M35" s="268" t="str">
        <f>IF($C$34="n.a.","",SUM(F35:L35))</f>
        <v/>
      </c>
    </row>
    <row r="36" spans="1:13" ht="21" customHeight="1" x14ac:dyDescent="0.3">
      <c r="A36" s="181" t="s">
        <v>60</v>
      </c>
      <c r="B36" s="464"/>
      <c r="C36" s="265"/>
      <c r="D36" s="265"/>
      <c r="E36" s="88"/>
      <c r="F36" s="266"/>
      <c r="G36" s="364"/>
      <c r="H36" s="267"/>
      <c r="I36" s="267"/>
      <c r="J36" s="267"/>
      <c r="K36" s="267"/>
      <c r="L36" s="267"/>
      <c r="M36" s="268" t="str">
        <f>IF($C$34="n.a.","",SUM(F36:L36))</f>
        <v/>
      </c>
    </row>
    <row r="37" spans="1:13" s="221" customFormat="1" ht="43.5" customHeight="1" thickBot="1" x14ac:dyDescent="0.35">
      <c r="A37" s="208" t="s">
        <v>61</v>
      </c>
      <c r="B37" s="467"/>
      <c r="C37" s="468"/>
      <c r="D37" s="468"/>
      <c r="E37" s="468"/>
      <c r="F37" s="468"/>
      <c r="G37" s="468"/>
      <c r="H37" s="468"/>
      <c r="I37" s="468"/>
      <c r="J37" s="468"/>
      <c r="K37" s="468"/>
      <c r="L37" s="468"/>
      <c r="M37" s="469"/>
    </row>
    <row r="38" spans="1:13" s="221" customFormat="1" ht="35.25" customHeight="1" x14ac:dyDescent="0.3">
      <c r="A38" s="196" t="s">
        <v>62</v>
      </c>
      <c r="B38" s="269" t="s">
        <v>63</v>
      </c>
      <c r="C38" s="290" t="s">
        <v>58</v>
      </c>
      <c r="D38" s="101" t="s">
        <v>58</v>
      </c>
      <c r="E38" s="102" t="s">
        <v>58</v>
      </c>
      <c r="F38" s="366" t="str">
        <f>IF($C38="n.a.","n.a.","")</f>
        <v>n.a.</v>
      </c>
      <c r="G38" s="367" t="str">
        <f t="shared" ref="G38:L38" si="8">IF($C38="n.a.","n.a.","")</f>
        <v>n.a.</v>
      </c>
      <c r="H38" s="368" t="str">
        <f t="shared" si="8"/>
        <v>n.a.</v>
      </c>
      <c r="I38" s="368" t="str">
        <f t="shared" si="8"/>
        <v>n.a.</v>
      </c>
      <c r="J38" s="368" t="str">
        <f t="shared" si="8"/>
        <v>n.a.</v>
      </c>
      <c r="K38" s="368" t="str">
        <f t="shared" si="8"/>
        <v>n.a.</v>
      </c>
      <c r="L38" s="368" t="str">
        <f t="shared" si="8"/>
        <v>n.a.</v>
      </c>
      <c r="M38" s="369" t="str">
        <f>IF(C38="n.a.","n.a.",SUM(F38:L38))</f>
        <v>n.a.</v>
      </c>
    </row>
    <row r="39" spans="1:13" s="221" customFormat="1" ht="18" customHeight="1" thickBot="1" x14ac:dyDescent="0.35">
      <c r="A39" s="170" t="s">
        <v>64</v>
      </c>
      <c r="B39" s="22"/>
      <c r="C39" s="33"/>
      <c r="D39" s="33"/>
      <c r="E39" s="33"/>
      <c r="F39" s="256"/>
      <c r="G39" s="23"/>
      <c r="H39" s="256"/>
      <c r="I39" s="256"/>
      <c r="J39" s="256"/>
      <c r="K39" s="256"/>
      <c r="L39" s="256"/>
      <c r="M39" s="257"/>
    </row>
    <row r="40" spans="1:13" ht="44.25" customHeight="1" x14ac:dyDescent="0.3">
      <c r="A40" s="440" t="s">
        <v>65</v>
      </c>
      <c r="B40" s="400"/>
      <c r="C40" s="400"/>
      <c r="D40" s="400"/>
      <c r="E40" s="400"/>
      <c r="F40" s="400"/>
      <c r="G40" s="400"/>
      <c r="H40" s="400"/>
      <c r="I40" s="400"/>
      <c r="J40" s="400"/>
      <c r="K40" s="400"/>
      <c r="L40" s="400"/>
      <c r="M40" s="401"/>
    </row>
    <row r="41" spans="1:13" ht="25.5" customHeight="1" x14ac:dyDescent="0.3">
      <c r="A41" s="29" t="s">
        <v>154</v>
      </c>
      <c r="B41" s="43"/>
      <c r="C41" s="103"/>
      <c r="D41" s="44">
        <v>0</v>
      </c>
      <c r="E41" s="44"/>
      <c r="F41" s="370">
        <v>0</v>
      </c>
      <c r="G41" s="45">
        <v>0</v>
      </c>
      <c r="H41" s="275"/>
      <c r="I41" s="275"/>
      <c r="J41" s="275"/>
      <c r="K41" s="275"/>
      <c r="L41" s="275"/>
      <c r="M41" s="276">
        <f>SUM(F41:L41)</f>
        <v>0</v>
      </c>
    </row>
    <row r="42" spans="1:13" ht="25.5" customHeight="1" x14ac:dyDescent="0.3">
      <c r="A42" s="29" t="s">
        <v>143</v>
      </c>
      <c r="B42" s="46"/>
      <c r="C42" s="103"/>
      <c r="D42" s="44">
        <v>850</v>
      </c>
      <c r="E42" s="47"/>
      <c r="F42" s="371">
        <v>0</v>
      </c>
      <c r="G42" s="48">
        <v>0</v>
      </c>
      <c r="H42" s="277"/>
      <c r="I42" s="277"/>
      <c r="J42" s="277"/>
      <c r="K42" s="277"/>
      <c r="L42" s="277"/>
      <c r="M42" s="278">
        <f>SUM(F42:L42)</f>
        <v>0</v>
      </c>
    </row>
    <row r="43" spans="1:13" ht="25.5" customHeight="1" x14ac:dyDescent="0.3">
      <c r="A43" s="29" t="s">
        <v>155</v>
      </c>
      <c r="B43" s="46"/>
      <c r="C43" s="103"/>
      <c r="D43" s="44">
        <v>0</v>
      </c>
      <c r="E43" s="47"/>
      <c r="F43" s="371">
        <v>0</v>
      </c>
      <c r="G43" s="48">
        <v>0</v>
      </c>
      <c r="H43" s="277"/>
      <c r="I43" s="277"/>
      <c r="J43" s="277"/>
      <c r="K43" s="277"/>
      <c r="L43" s="277"/>
      <c r="M43" s="278"/>
    </row>
    <row r="44" spans="1:13" ht="25.5" customHeight="1" x14ac:dyDescent="0.3">
      <c r="A44" s="29" t="s">
        <v>156</v>
      </c>
      <c r="B44" s="46"/>
      <c r="C44" s="103"/>
      <c r="D44" s="44">
        <v>0</v>
      </c>
      <c r="E44" s="47"/>
      <c r="F44" s="372">
        <v>0</v>
      </c>
      <c r="G44" s="87">
        <v>0</v>
      </c>
      <c r="H44" s="277"/>
      <c r="I44" s="277"/>
      <c r="J44" s="277"/>
      <c r="K44" s="277"/>
      <c r="L44" s="277"/>
      <c r="M44" s="278"/>
    </row>
    <row r="45" spans="1:13" ht="25.5" customHeight="1" x14ac:dyDescent="0.3">
      <c r="A45" s="29" t="s">
        <v>157</v>
      </c>
      <c r="B45" s="46"/>
      <c r="C45" s="103"/>
      <c r="D45" s="44">
        <v>0</v>
      </c>
      <c r="E45" s="47"/>
      <c r="F45" s="372">
        <v>0</v>
      </c>
      <c r="G45" s="87">
        <v>0</v>
      </c>
      <c r="H45" s="277"/>
      <c r="I45" s="277"/>
      <c r="J45" s="277"/>
      <c r="K45" s="277"/>
      <c r="L45" s="277"/>
      <c r="M45" s="278"/>
    </row>
    <row r="46" spans="1:13" ht="30" customHeight="1" x14ac:dyDescent="0.3">
      <c r="A46" s="29" t="s">
        <v>158</v>
      </c>
      <c r="B46" s="46"/>
      <c r="C46" s="103"/>
      <c r="D46" s="44">
        <v>0</v>
      </c>
      <c r="E46" s="47"/>
      <c r="F46" s="373">
        <v>0</v>
      </c>
      <c r="G46" s="87">
        <v>0</v>
      </c>
      <c r="H46" s="85"/>
      <c r="I46" s="85"/>
      <c r="J46" s="85"/>
      <c r="K46" s="85"/>
      <c r="L46" s="85"/>
      <c r="M46" s="86"/>
    </row>
    <row r="47" spans="1:13" ht="30" customHeight="1" x14ac:dyDescent="0.3">
      <c r="A47" s="29" t="s">
        <v>123</v>
      </c>
      <c r="B47" s="46"/>
      <c r="C47" s="103"/>
      <c r="D47" s="44">
        <v>0</v>
      </c>
      <c r="E47" s="44"/>
      <c r="F47" s="361">
        <v>0</v>
      </c>
      <c r="G47" s="70">
        <v>0</v>
      </c>
      <c r="H47" s="275"/>
      <c r="I47" s="275"/>
      <c r="J47" s="275"/>
      <c r="K47" s="275"/>
      <c r="L47" s="275"/>
      <c r="M47" s="276"/>
    </row>
    <row r="48" spans="1:13" ht="36" customHeight="1" thickBot="1" x14ac:dyDescent="0.35">
      <c r="A48" s="53" t="s">
        <v>79</v>
      </c>
      <c r="B48" s="405" t="s">
        <v>159</v>
      </c>
      <c r="C48" s="406"/>
      <c r="D48" s="406"/>
      <c r="E48" s="94"/>
      <c r="F48" s="441" t="s">
        <v>145</v>
      </c>
      <c r="G48" s="406"/>
      <c r="H48" s="441"/>
      <c r="I48" s="441"/>
      <c r="J48" s="441"/>
      <c r="K48" s="441"/>
      <c r="L48" s="441"/>
      <c r="M48" s="442"/>
    </row>
    <row r="49" spans="1:13" ht="3" customHeight="1" thickTop="1" x14ac:dyDescent="0.3">
      <c r="A49" s="54"/>
      <c r="B49" s="54"/>
      <c r="C49" s="1"/>
      <c r="D49" s="34"/>
      <c r="E49" s="34"/>
      <c r="F49" s="239"/>
      <c r="G49" s="34"/>
      <c r="H49" s="239"/>
      <c r="I49" s="239"/>
      <c r="J49" s="239"/>
      <c r="K49" s="239"/>
      <c r="L49" s="239"/>
      <c r="M49" s="239"/>
    </row>
    <row r="50" spans="1:13" ht="5.25" hidden="1" customHeight="1" x14ac:dyDescent="0.3">
      <c r="B50" s="239"/>
      <c r="C50" s="239"/>
      <c r="D50" s="239"/>
      <c r="E50" s="239"/>
      <c r="F50" s="239"/>
      <c r="G50" s="239"/>
      <c r="H50" s="239"/>
      <c r="I50" s="239"/>
      <c r="J50" s="239"/>
      <c r="K50" s="239"/>
      <c r="L50" s="239"/>
      <c r="M50" s="239"/>
    </row>
    <row r="51" spans="1:13" hidden="1" x14ac:dyDescent="0.3">
      <c r="A51" s="240"/>
      <c r="B51" s="240"/>
      <c r="C51" s="240"/>
      <c r="D51" s="240"/>
      <c r="E51" s="240"/>
      <c r="F51" s="237"/>
      <c r="G51" s="237"/>
      <c r="H51" s="237"/>
      <c r="I51" s="237"/>
      <c r="J51" s="237"/>
      <c r="K51" s="237"/>
      <c r="L51" s="237"/>
      <c r="M51" s="237"/>
    </row>
    <row r="52" spans="1:13" x14ac:dyDescent="0.3">
      <c r="A52" s="292" t="s">
        <v>81</v>
      </c>
      <c r="B52" s="241"/>
      <c r="C52" s="241"/>
      <c r="D52" s="241"/>
      <c r="E52" s="241"/>
      <c r="F52" s="241"/>
      <c r="G52" s="241"/>
      <c r="H52" s="241"/>
      <c r="I52" s="241"/>
      <c r="J52" s="241"/>
      <c r="K52" s="241"/>
      <c r="L52" s="241"/>
      <c r="M52" s="241"/>
    </row>
    <row r="53" spans="1:13" s="243" customFormat="1" ht="15.6" x14ac:dyDescent="0.3">
      <c r="A53" s="443" t="s">
        <v>66</v>
      </c>
      <c r="B53" s="443"/>
      <c r="C53" s="443"/>
      <c r="D53" s="443"/>
      <c r="E53" s="443"/>
      <c r="F53" s="443"/>
      <c r="G53" s="443"/>
      <c r="H53" s="443"/>
      <c r="I53" s="443"/>
      <c r="J53" s="443"/>
      <c r="K53" s="443"/>
      <c r="L53" s="443"/>
      <c r="M53" s="443"/>
    </row>
    <row r="54" spans="1:13" x14ac:dyDescent="0.3">
      <c r="A54" s="293"/>
      <c r="B54" s="293"/>
      <c r="C54" s="293"/>
      <c r="D54" s="293"/>
      <c r="E54" s="293"/>
      <c r="F54" s="293"/>
      <c r="G54" s="293"/>
      <c r="H54" s="293"/>
      <c r="I54" s="293"/>
      <c r="J54" s="293"/>
      <c r="K54" s="293"/>
      <c r="L54" s="293"/>
      <c r="M54" s="293"/>
    </row>
    <row r="55" spans="1:13" ht="15.6" x14ac:dyDescent="0.3">
      <c r="A55" s="443" t="s">
        <v>126</v>
      </c>
      <c r="B55" s="443"/>
      <c r="C55" s="443"/>
      <c r="D55" s="443"/>
      <c r="E55" s="443"/>
      <c r="F55" s="443"/>
      <c r="G55" s="443"/>
      <c r="H55" s="443"/>
      <c r="I55" s="443"/>
      <c r="J55" s="443"/>
      <c r="K55" s="443"/>
      <c r="L55" s="443"/>
      <c r="M55" s="443"/>
    </row>
    <row r="56" spans="1:13" x14ac:dyDescent="0.3">
      <c r="A56" s="293"/>
      <c r="B56" s="293"/>
      <c r="C56" s="293"/>
      <c r="D56" s="293"/>
      <c r="E56" s="293"/>
      <c r="F56" s="293"/>
      <c r="G56" s="293"/>
      <c r="H56" s="293"/>
      <c r="I56" s="293"/>
      <c r="J56" s="293"/>
      <c r="K56" s="293"/>
      <c r="L56" s="293"/>
      <c r="M56" s="293"/>
    </row>
    <row r="57" spans="1:13" ht="54" customHeight="1" x14ac:dyDescent="0.3">
      <c r="A57" s="443" t="s">
        <v>190</v>
      </c>
      <c r="B57" s="443"/>
      <c r="C57" s="443"/>
      <c r="D57" s="443"/>
      <c r="E57" s="443"/>
      <c r="F57" s="443"/>
      <c r="G57" s="443"/>
      <c r="H57" s="443"/>
      <c r="I57" s="443"/>
      <c r="J57" s="443"/>
      <c r="K57" s="443"/>
      <c r="L57" s="443"/>
      <c r="M57" s="443"/>
    </row>
    <row r="58" spans="1:13" x14ac:dyDescent="0.3">
      <c r="A58" s="374"/>
    </row>
  </sheetData>
  <sheetProtection insertRows="0" selectLockedCells="1"/>
  <mergeCells count="21">
    <mergeCell ref="A40:M40"/>
    <mergeCell ref="D4:M4"/>
    <mergeCell ref="A5:C5"/>
    <mergeCell ref="A6:C6"/>
    <mergeCell ref="A7:C7"/>
    <mergeCell ref="A8:C8"/>
    <mergeCell ref="A13:A14"/>
    <mergeCell ref="B13:B14"/>
    <mergeCell ref="C13:C14"/>
    <mergeCell ref="D13:D14"/>
    <mergeCell ref="E13:E14"/>
    <mergeCell ref="B16:M16"/>
    <mergeCell ref="B18:B24"/>
    <mergeCell ref="B27:B32"/>
    <mergeCell ref="B34:B36"/>
    <mergeCell ref="B37:M37"/>
    <mergeCell ref="B48:D48"/>
    <mergeCell ref="F48:M48"/>
    <mergeCell ref="A53:M53"/>
    <mergeCell ref="A55:M55"/>
    <mergeCell ref="A57:M57"/>
  </mergeCells>
  <pageMargins left="0.5" right="0.25" top="0.25" bottom="0.25" header="0" footer="0"/>
  <pageSetup scale="4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topLeftCell="A46" zoomScale="80" zoomScaleNormal="80" workbookViewId="0">
      <selection activeCell="D31" sqref="D31"/>
    </sheetView>
  </sheetViews>
  <sheetFormatPr defaultColWidth="9.109375" defaultRowHeight="14.4" x14ac:dyDescent="0.3"/>
  <cols>
    <col min="1" max="1" width="56.5546875" style="110" customWidth="1"/>
    <col min="2" max="2" width="12.33203125" style="110" customWidth="1"/>
    <col min="3" max="5" width="21.109375" style="110" customWidth="1"/>
    <col min="6" max="13" width="14.88671875" style="110" customWidth="1"/>
    <col min="14" max="16384" width="9.109375" style="110"/>
  </cols>
  <sheetData>
    <row r="1" spans="1:13" ht="23.4" x14ac:dyDescent="0.45">
      <c r="A1" s="109" t="s">
        <v>0</v>
      </c>
      <c r="L1" s="111"/>
    </row>
    <row r="2" spans="1:13" ht="18" x14ac:dyDescent="0.35">
      <c r="A2" s="112"/>
      <c r="I2" s="113" t="s">
        <v>1</v>
      </c>
      <c r="J2" s="2">
        <v>41864</v>
      </c>
      <c r="L2" s="114" t="s">
        <v>2</v>
      </c>
      <c r="M2" s="115">
        <v>41737</v>
      </c>
    </row>
    <row r="3" spans="1:13" ht="15" thickBot="1" x14ac:dyDescent="0.35">
      <c r="A3" s="111"/>
    </row>
    <row r="4" spans="1:13" ht="15.75" customHeight="1" thickTop="1" x14ac:dyDescent="0.3">
      <c r="A4" s="3" t="s">
        <v>161</v>
      </c>
      <c r="B4" s="116"/>
      <c r="C4" s="117" t="s">
        <v>3</v>
      </c>
      <c r="D4" s="410" t="s">
        <v>162</v>
      </c>
      <c r="E4" s="410"/>
      <c r="F4" s="410"/>
      <c r="G4" s="410"/>
      <c r="H4" s="410"/>
      <c r="I4" s="410"/>
      <c r="J4" s="410"/>
      <c r="K4" s="410"/>
      <c r="L4" s="410"/>
      <c r="M4" s="411"/>
    </row>
    <row r="5" spans="1:13" ht="15.6" x14ac:dyDescent="0.3">
      <c r="A5" s="412" t="s">
        <v>4</v>
      </c>
      <c r="B5" s="413"/>
      <c r="C5" s="413"/>
      <c r="D5" s="4" t="s">
        <v>68</v>
      </c>
      <c r="E5" s="4"/>
      <c r="F5" s="118"/>
      <c r="G5" s="118"/>
      <c r="J5" s="119"/>
      <c r="K5" s="120" t="s">
        <v>5</v>
      </c>
      <c r="L5" s="110" t="s">
        <v>163</v>
      </c>
      <c r="M5" s="121"/>
    </row>
    <row r="6" spans="1:13" ht="15.6" x14ac:dyDescent="0.3">
      <c r="A6" s="412" t="s">
        <v>7</v>
      </c>
      <c r="B6" s="413"/>
      <c r="C6" s="413"/>
      <c r="D6" s="4" t="s">
        <v>70</v>
      </c>
      <c r="E6" s="4"/>
      <c r="F6" s="118"/>
      <c r="G6" s="118"/>
      <c r="I6" s="119"/>
      <c r="J6" s="119"/>
      <c r="K6" s="120" t="s">
        <v>5</v>
      </c>
      <c r="M6" s="122"/>
    </row>
    <row r="7" spans="1:13" ht="15.6" x14ac:dyDescent="0.3">
      <c r="A7" s="412" t="s">
        <v>9</v>
      </c>
      <c r="B7" s="413"/>
      <c r="C7" s="413"/>
      <c r="D7" s="5">
        <v>30</v>
      </c>
      <c r="E7" s="5"/>
      <c r="F7" s="123"/>
      <c r="G7" s="123"/>
      <c r="H7" s="123"/>
      <c r="I7" s="119"/>
      <c r="J7" s="119"/>
      <c r="K7" s="120" t="s">
        <v>10</v>
      </c>
      <c r="L7" s="124">
        <v>10</v>
      </c>
      <c r="M7" s="122" t="s">
        <v>11</v>
      </c>
    </row>
    <row r="8" spans="1:13" ht="15.6" x14ac:dyDescent="0.3">
      <c r="A8" s="412" t="s">
        <v>12</v>
      </c>
      <c r="B8" s="413"/>
      <c r="C8" s="413"/>
      <c r="D8" s="6">
        <v>41153</v>
      </c>
      <c r="E8" s="6"/>
      <c r="F8" s="118"/>
      <c r="G8" s="118"/>
      <c r="H8" s="123"/>
      <c r="I8" s="119"/>
      <c r="J8" s="119"/>
      <c r="K8" s="125" t="s">
        <v>13</v>
      </c>
      <c r="L8" s="7">
        <v>43465</v>
      </c>
      <c r="M8" s="126"/>
    </row>
    <row r="9" spans="1:13" ht="16.2" thickBot="1" x14ac:dyDescent="0.35">
      <c r="A9" s="127"/>
      <c r="B9" s="128"/>
      <c r="C9" s="128" t="s">
        <v>14</v>
      </c>
      <c r="D9" s="129" t="s">
        <v>15</v>
      </c>
      <c r="E9" s="130">
        <v>41456</v>
      </c>
      <c r="F9" s="129" t="s">
        <v>16</v>
      </c>
      <c r="G9" s="130">
        <v>41820</v>
      </c>
      <c r="H9" s="131"/>
      <c r="I9" s="132"/>
      <c r="J9" s="132"/>
      <c r="K9" s="132"/>
      <c r="L9" s="128"/>
      <c r="M9" s="133"/>
    </row>
    <row r="10" spans="1:13" ht="7.5" customHeight="1" thickTop="1" x14ac:dyDescent="0.3">
      <c r="A10" s="120"/>
      <c r="B10" s="120"/>
      <c r="C10" s="120"/>
      <c r="D10" s="134"/>
      <c r="E10" s="134"/>
      <c r="G10" s="134"/>
      <c r="I10" s="119"/>
      <c r="J10" s="119"/>
      <c r="K10" s="119"/>
      <c r="L10" s="120"/>
      <c r="M10" s="123"/>
    </row>
    <row r="11" spans="1:13" ht="15.6" x14ac:dyDescent="0.3">
      <c r="A11" s="135" t="s">
        <v>17</v>
      </c>
      <c r="B11" s="136"/>
      <c r="C11" s="120"/>
      <c r="D11" s="123"/>
      <c r="E11" s="123"/>
      <c r="F11" s="123"/>
      <c r="G11" s="123"/>
      <c r="H11" s="123"/>
      <c r="I11" s="123"/>
      <c r="J11" s="123"/>
      <c r="K11" s="123"/>
      <c r="L11" s="123"/>
      <c r="M11" s="123"/>
    </row>
    <row r="12" spans="1:13" ht="6.75" customHeight="1" thickBot="1" x14ac:dyDescent="0.35">
      <c r="A12" s="128"/>
      <c r="B12" s="128"/>
    </row>
    <row r="13" spans="1:13" ht="41.25" customHeight="1" thickTop="1" thickBot="1" x14ac:dyDescent="0.35">
      <c r="A13" s="414" t="s">
        <v>18</v>
      </c>
      <c r="B13" s="416" t="s">
        <v>19</v>
      </c>
      <c r="C13" s="418" t="s">
        <v>20</v>
      </c>
      <c r="D13" s="419" t="s">
        <v>21</v>
      </c>
      <c r="E13" s="420" t="s">
        <v>22</v>
      </c>
      <c r="F13" s="138" t="s">
        <v>23</v>
      </c>
      <c r="G13" s="139" t="s">
        <v>24</v>
      </c>
      <c r="H13" s="140" t="s">
        <v>25</v>
      </c>
      <c r="I13" s="140" t="s">
        <v>26</v>
      </c>
      <c r="J13" s="140" t="s">
        <v>27</v>
      </c>
      <c r="K13" s="140" t="s">
        <v>28</v>
      </c>
      <c r="L13" s="141" t="s">
        <v>29</v>
      </c>
      <c r="M13" s="142" t="s">
        <v>30</v>
      </c>
    </row>
    <row r="14" spans="1:13" ht="27" customHeight="1" thickTop="1" thickBot="1" x14ac:dyDescent="0.35">
      <c r="A14" s="415"/>
      <c r="B14" s="417"/>
      <c r="C14" s="418"/>
      <c r="D14" s="419"/>
      <c r="E14" s="420"/>
      <c r="F14" s="143" t="s">
        <v>31</v>
      </c>
      <c r="G14" s="144" t="s">
        <v>32</v>
      </c>
      <c r="H14" s="145" t="s">
        <v>32</v>
      </c>
      <c r="I14" s="145" t="s">
        <v>32</v>
      </c>
      <c r="J14" s="145" t="s">
        <v>32</v>
      </c>
      <c r="K14" s="145" t="s">
        <v>32</v>
      </c>
      <c r="L14" s="146" t="s">
        <v>32</v>
      </c>
      <c r="M14" s="147" t="s">
        <v>32</v>
      </c>
    </row>
    <row r="15" spans="1:13" ht="35.25" customHeight="1" thickTop="1" x14ac:dyDescent="0.3">
      <c r="A15" s="148" t="s">
        <v>33</v>
      </c>
      <c r="B15" s="149" t="s">
        <v>34</v>
      </c>
      <c r="C15" s="245">
        <v>2690000</v>
      </c>
      <c r="D15" s="246">
        <v>2690000</v>
      </c>
      <c r="E15" s="97">
        <v>269148</v>
      </c>
      <c r="F15" s="247">
        <v>0</v>
      </c>
      <c r="G15" s="98">
        <v>0</v>
      </c>
      <c r="H15" s="248"/>
      <c r="I15" s="248"/>
      <c r="J15" s="248"/>
      <c r="K15" s="248"/>
      <c r="L15" s="249"/>
      <c r="M15" s="250">
        <f>SUM(F15:L15)</f>
        <v>0</v>
      </c>
    </row>
    <row r="16" spans="1:13" ht="43.95" customHeight="1" thickBot="1" x14ac:dyDescent="0.35">
      <c r="A16" s="156" t="s">
        <v>35</v>
      </c>
      <c r="B16" s="408" t="s">
        <v>211</v>
      </c>
      <c r="C16" s="421"/>
      <c r="D16" s="421"/>
      <c r="E16" s="421"/>
      <c r="F16" s="384" t="s">
        <v>210</v>
      </c>
      <c r="G16" s="384" t="s">
        <v>210</v>
      </c>
      <c r="H16" s="387"/>
      <c r="I16" s="387"/>
      <c r="J16" s="387"/>
      <c r="K16" s="387"/>
      <c r="L16" s="387"/>
      <c r="M16" s="391"/>
    </row>
    <row r="17" spans="1:13" ht="19.5" customHeight="1" thickBot="1" x14ac:dyDescent="0.35">
      <c r="A17" s="157" t="s">
        <v>36</v>
      </c>
      <c r="B17" s="158"/>
      <c r="C17" s="251">
        <f>+$D$7+C18</f>
        <v>435</v>
      </c>
      <c r="D17" s="251">
        <f t="shared" ref="D17:F17" si="0">+$D$7+D18</f>
        <v>435</v>
      </c>
      <c r="E17" s="251">
        <f t="shared" si="0"/>
        <v>435</v>
      </c>
      <c r="F17" s="252">
        <f t="shared" si="0"/>
        <v>72.5</v>
      </c>
      <c r="G17" s="253">
        <f>F17+G18</f>
        <v>168.5</v>
      </c>
      <c r="H17" s="254">
        <f t="shared" ref="H17:L17" si="1">G17+H18</f>
        <v>168.5</v>
      </c>
      <c r="I17" s="254">
        <f t="shared" si="1"/>
        <v>168.5</v>
      </c>
      <c r="J17" s="254">
        <f t="shared" si="1"/>
        <v>168.5</v>
      </c>
      <c r="K17" s="254">
        <f t="shared" si="1"/>
        <v>168.5</v>
      </c>
      <c r="L17" s="255">
        <f t="shared" si="1"/>
        <v>168.5</v>
      </c>
      <c r="M17" s="251">
        <f>L17</f>
        <v>168.5</v>
      </c>
    </row>
    <row r="18" spans="1:13" ht="20.25" customHeight="1" thickTop="1" thickBot="1" x14ac:dyDescent="0.35">
      <c r="A18" s="164" t="s">
        <v>37</v>
      </c>
      <c r="B18" s="423" t="s">
        <v>38</v>
      </c>
      <c r="C18" s="165">
        <v>405</v>
      </c>
      <c r="D18" s="165">
        <f t="shared" ref="D18:E18" si="2">SUM(D19:D24)</f>
        <v>405</v>
      </c>
      <c r="E18" s="165">
        <f t="shared" si="2"/>
        <v>405</v>
      </c>
      <c r="F18" s="166">
        <f t="shared" ref="F18:L18" si="3">SUM(F19:F24)</f>
        <v>42.5</v>
      </c>
      <c r="G18" s="167">
        <f t="shared" si="3"/>
        <v>96</v>
      </c>
      <c r="H18" s="168">
        <f t="shared" si="3"/>
        <v>0</v>
      </c>
      <c r="I18" s="168">
        <f t="shared" si="3"/>
        <v>0</v>
      </c>
      <c r="J18" s="168">
        <f t="shared" si="3"/>
        <v>0</v>
      </c>
      <c r="K18" s="168">
        <f t="shared" si="3"/>
        <v>0</v>
      </c>
      <c r="L18" s="169">
        <f t="shared" si="3"/>
        <v>0</v>
      </c>
      <c r="M18" s="165">
        <f>SUM(F18:L18)</f>
        <v>138.5</v>
      </c>
    </row>
    <row r="19" spans="1:13" x14ac:dyDescent="0.3">
      <c r="A19" s="170" t="s">
        <v>39</v>
      </c>
      <c r="B19" s="423"/>
      <c r="C19" s="171"/>
      <c r="D19" s="171">
        <v>300</v>
      </c>
      <c r="E19" s="497">
        <v>300</v>
      </c>
      <c r="F19" s="173">
        <v>42.5</v>
      </c>
      <c r="G19" s="11">
        <f>139-43</f>
        <v>96</v>
      </c>
      <c r="H19" s="174"/>
      <c r="I19" s="174"/>
      <c r="J19" s="174"/>
      <c r="K19" s="174"/>
      <c r="L19" s="175"/>
      <c r="M19" s="172">
        <f>SUM(F19:L19)</f>
        <v>138.5</v>
      </c>
    </row>
    <row r="20" spans="1:13" x14ac:dyDescent="0.3">
      <c r="A20" s="12" t="s">
        <v>40</v>
      </c>
      <c r="B20" s="423"/>
      <c r="C20" s="176"/>
      <c r="D20" s="176"/>
      <c r="E20" s="176"/>
      <c r="F20" s="178"/>
      <c r="G20" s="15"/>
      <c r="H20" s="179"/>
      <c r="I20" s="179"/>
      <c r="J20" s="179"/>
      <c r="K20" s="179"/>
      <c r="L20" s="180"/>
      <c r="M20" s="172"/>
    </row>
    <row r="21" spans="1:13" x14ac:dyDescent="0.3">
      <c r="A21" s="181" t="s">
        <v>41</v>
      </c>
      <c r="B21" s="423"/>
      <c r="C21" s="176"/>
      <c r="D21" s="176">
        <v>105</v>
      </c>
      <c r="E21" s="176">
        <v>105</v>
      </c>
      <c r="F21" s="178">
        <v>0</v>
      </c>
      <c r="G21" s="15">
        <v>0</v>
      </c>
      <c r="H21" s="179"/>
      <c r="I21" s="179"/>
      <c r="J21" s="179"/>
      <c r="K21" s="179"/>
      <c r="L21" s="180"/>
      <c r="M21" s="172">
        <f t="shared" ref="M21" si="4">SUM(F21:L21)</f>
        <v>0</v>
      </c>
    </row>
    <row r="22" spans="1:13" x14ac:dyDescent="0.3">
      <c r="A22" s="181" t="s">
        <v>42</v>
      </c>
      <c r="B22" s="423"/>
      <c r="C22" s="176"/>
      <c r="D22" s="176"/>
      <c r="E22" s="176"/>
      <c r="F22" s="178"/>
      <c r="G22" s="15"/>
      <c r="H22" s="179"/>
      <c r="I22" s="179"/>
      <c r="J22" s="179"/>
      <c r="K22" s="179"/>
      <c r="L22" s="180"/>
      <c r="M22" s="172"/>
    </row>
    <row r="23" spans="1:13" x14ac:dyDescent="0.3">
      <c r="A23" s="181" t="s">
        <v>43</v>
      </c>
      <c r="B23" s="423"/>
      <c r="C23" s="176"/>
      <c r="D23" s="176"/>
      <c r="E23" s="176"/>
      <c r="F23" s="178"/>
      <c r="G23" s="15"/>
      <c r="H23" s="179"/>
      <c r="I23" s="179"/>
      <c r="J23" s="179"/>
      <c r="K23" s="179"/>
      <c r="L23" s="180"/>
      <c r="M23" s="172"/>
    </row>
    <row r="24" spans="1:13" ht="15" thickBot="1" x14ac:dyDescent="0.35">
      <c r="A24" s="182" t="s">
        <v>44</v>
      </c>
      <c r="B24" s="423"/>
      <c r="C24" s="183"/>
      <c r="D24" s="183"/>
      <c r="E24" s="183"/>
      <c r="F24" s="185"/>
      <c r="G24" s="18"/>
      <c r="H24" s="186"/>
      <c r="I24" s="186"/>
      <c r="J24" s="186"/>
      <c r="K24" s="186"/>
      <c r="L24" s="187"/>
      <c r="M24" s="188"/>
    </row>
    <row r="25" spans="1:13" ht="17.25" customHeight="1" x14ac:dyDescent="0.3">
      <c r="A25" s="182" t="s">
        <v>45</v>
      </c>
      <c r="B25" s="189" t="s">
        <v>46</v>
      </c>
      <c r="C25" s="190"/>
      <c r="D25" s="191"/>
      <c r="E25" s="20"/>
      <c r="F25" s="192"/>
      <c r="G25" s="21"/>
      <c r="H25" s="193"/>
      <c r="I25" s="193"/>
      <c r="J25" s="193"/>
      <c r="K25" s="193"/>
      <c r="L25" s="194"/>
      <c r="M25" s="191"/>
    </row>
    <row r="26" spans="1:13" ht="44.25" customHeight="1" thickBot="1" x14ac:dyDescent="0.35">
      <c r="A26" s="195" t="s">
        <v>47</v>
      </c>
      <c r="B26" s="22"/>
      <c r="C26" s="78"/>
      <c r="D26" s="78"/>
      <c r="E26" s="78"/>
      <c r="F26" s="421" t="s">
        <v>179</v>
      </c>
      <c r="G26" s="421"/>
      <c r="H26" s="421"/>
      <c r="I26" s="421"/>
      <c r="J26" s="421"/>
      <c r="K26" s="421"/>
      <c r="L26" s="421"/>
      <c r="M26" s="422"/>
    </row>
    <row r="27" spans="1:13" ht="17.25" customHeight="1" x14ac:dyDescent="0.3">
      <c r="A27" s="196" t="s">
        <v>48</v>
      </c>
      <c r="B27" s="427" t="s">
        <v>49</v>
      </c>
      <c r="C27" s="197" t="s">
        <v>58</v>
      </c>
      <c r="D27" s="197" t="s">
        <v>58</v>
      </c>
      <c r="E27" s="197" t="s">
        <v>58</v>
      </c>
      <c r="F27" s="198" t="str">
        <f>IF($D27="n.a.","n.a.",SUM(F28:F32))</f>
        <v>n.a.</v>
      </c>
      <c r="G27" s="199" t="str">
        <f t="shared" ref="G27:M27" si="5">IF($D27="n.a.","n.a.",SUM(G28:G32))</f>
        <v>n.a.</v>
      </c>
      <c r="H27" s="200" t="str">
        <f t="shared" si="5"/>
        <v>n.a.</v>
      </c>
      <c r="I27" s="200" t="str">
        <f t="shared" si="5"/>
        <v>n.a.</v>
      </c>
      <c r="J27" s="200" t="str">
        <f t="shared" si="5"/>
        <v>n.a.</v>
      </c>
      <c r="K27" s="200" t="str">
        <f t="shared" si="5"/>
        <v>n.a.</v>
      </c>
      <c r="L27" s="201" t="str">
        <f t="shared" si="5"/>
        <v>n.a.</v>
      </c>
      <c r="M27" s="197" t="str">
        <f t="shared" si="5"/>
        <v>n.a.</v>
      </c>
    </row>
    <row r="28" spans="1:13" ht="15.75" customHeight="1" x14ac:dyDescent="0.3">
      <c r="A28" s="202" t="s">
        <v>50</v>
      </c>
      <c r="B28" s="423"/>
      <c r="C28" s="203"/>
      <c r="D28" s="26"/>
      <c r="E28" s="26"/>
      <c r="F28" s="204"/>
      <c r="G28" s="104"/>
      <c r="H28" s="205"/>
      <c r="I28" s="205"/>
      <c r="J28" s="205"/>
      <c r="K28" s="205"/>
      <c r="L28" s="206"/>
      <c r="M28" s="207" t="str">
        <f>IF(D28="","",SUM(F28:L28))</f>
        <v/>
      </c>
    </row>
    <row r="29" spans="1:13" ht="15.75" customHeight="1" x14ac:dyDescent="0.3">
      <c r="A29" s="202" t="s">
        <v>51</v>
      </c>
      <c r="B29" s="423"/>
      <c r="C29" s="203"/>
      <c r="D29" s="26"/>
      <c r="E29" s="26"/>
      <c r="F29" s="204"/>
      <c r="G29" s="104"/>
      <c r="H29" s="205"/>
      <c r="I29" s="205"/>
      <c r="J29" s="205"/>
      <c r="K29" s="205"/>
      <c r="L29" s="206"/>
      <c r="M29" s="207" t="str">
        <f t="shared" ref="M29:M32" si="6">IF(D29="","",SUM(F29:L29))</f>
        <v/>
      </c>
    </row>
    <row r="30" spans="1:13" ht="15.75" customHeight="1" x14ac:dyDescent="0.3">
      <c r="A30" s="202" t="s">
        <v>52</v>
      </c>
      <c r="B30" s="423"/>
      <c r="C30" s="203"/>
      <c r="D30" s="26"/>
      <c r="E30" s="26"/>
      <c r="F30" s="204"/>
      <c r="G30" s="104"/>
      <c r="H30" s="205"/>
      <c r="I30" s="205"/>
      <c r="J30" s="205"/>
      <c r="K30" s="205"/>
      <c r="L30" s="206"/>
      <c r="M30" s="207" t="str">
        <f t="shared" si="6"/>
        <v/>
      </c>
    </row>
    <row r="31" spans="1:13" ht="15.75" customHeight="1" x14ac:dyDescent="0.3">
      <c r="A31" s="202" t="s">
        <v>53</v>
      </c>
      <c r="B31" s="423"/>
      <c r="C31" s="203"/>
      <c r="D31" s="26"/>
      <c r="E31" s="26"/>
      <c r="F31" s="204"/>
      <c r="G31" s="104"/>
      <c r="H31" s="205"/>
      <c r="I31" s="205"/>
      <c r="J31" s="205"/>
      <c r="K31" s="205"/>
      <c r="L31" s="206"/>
      <c r="M31" s="207" t="str">
        <f t="shared" si="6"/>
        <v/>
      </c>
    </row>
    <row r="32" spans="1:13" ht="15.75" customHeight="1" x14ac:dyDescent="0.3">
      <c r="A32" s="29" t="s">
        <v>54</v>
      </c>
      <c r="B32" s="428"/>
      <c r="C32" s="203"/>
      <c r="D32" s="26"/>
      <c r="E32" s="26"/>
      <c r="F32" s="204"/>
      <c r="G32" s="104"/>
      <c r="H32" s="205"/>
      <c r="I32" s="205"/>
      <c r="J32" s="205"/>
      <c r="K32" s="205"/>
      <c r="L32" s="206"/>
      <c r="M32" s="207" t="str">
        <f t="shared" si="6"/>
        <v/>
      </c>
    </row>
    <row r="33" spans="1:13" ht="30" customHeight="1" thickBot="1" x14ac:dyDescent="0.35">
      <c r="A33" s="170" t="s">
        <v>55</v>
      </c>
      <c r="B33" s="22"/>
      <c r="C33" s="30"/>
      <c r="D33" s="30"/>
      <c r="E33" s="30"/>
      <c r="F33" s="23"/>
      <c r="G33" s="23"/>
      <c r="H33" s="23"/>
      <c r="I33" s="23"/>
      <c r="J33" s="23"/>
      <c r="K33" s="23"/>
      <c r="L33" s="23"/>
      <c r="M33" s="24"/>
    </row>
    <row r="34" spans="1:13" ht="28.8" x14ac:dyDescent="0.3">
      <c r="A34" s="258" t="s">
        <v>56</v>
      </c>
      <c r="B34" s="394" t="s">
        <v>57</v>
      </c>
      <c r="C34" s="259" t="s">
        <v>58</v>
      </c>
      <c r="D34" s="259" t="str">
        <f>IF($C34="n.a.","n.a.",D35+D36)</f>
        <v>n.a.</v>
      </c>
      <c r="E34" s="260" t="str">
        <f t="shared" ref="E34:M34" si="7">IF($C34="n.a.","n.a.",E35+E36)</f>
        <v>n.a.</v>
      </c>
      <c r="F34" s="261" t="str">
        <f t="shared" si="7"/>
        <v>n.a.</v>
      </c>
      <c r="G34" s="262" t="str">
        <f t="shared" si="7"/>
        <v>n.a.</v>
      </c>
      <c r="H34" s="263" t="str">
        <f t="shared" si="7"/>
        <v>n.a.</v>
      </c>
      <c r="I34" s="263" t="str">
        <f t="shared" si="7"/>
        <v>n.a.</v>
      </c>
      <c r="J34" s="263" t="str">
        <f t="shared" si="7"/>
        <v>n.a.</v>
      </c>
      <c r="K34" s="263" t="str">
        <f t="shared" si="7"/>
        <v>n.a.</v>
      </c>
      <c r="L34" s="263" t="str">
        <f t="shared" si="7"/>
        <v>n.a.</v>
      </c>
      <c r="M34" s="264" t="str">
        <f t="shared" si="7"/>
        <v>n.a.</v>
      </c>
    </row>
    <row r="35" spans="1:13" ht="15" customHeight="1" x14ac:dyDescent="0.3">
      <c r="A35" s="181" t="s">
        <v>59</v>
      </c>
      <c r="B35" s="395"/>
      <c r="C35" s="265"/>
      <c r="D35" s="265"/>
      <c r="E35" s="88"/>
      <c r="F35" s="266"/>
      <c r="G35" s="364"/>
      <c r="H35" s="267"/>
      <c r="I35" s="267"/>
      <c r="J35" s="267"/>
      <c r="K35" s="267"/>
      <c r="L35" s="267"/>
      <c r="M35" s="268" t="str">
        <f>IF($C$34="n.a.","",SUM(F35:L35))</f>
        <v/>
      </c>
    </row>
    <row r="36" spans="1:13" ht="15" customHeight="1" x14ac:dyDescent="0.3">
      <c r="A36" s="181" t="s">
        <v>60</v>
      </c>
      <c r="B36" s="464"/>
      <c r="C36" s="265"/>
      <c r="D36" s="265"/>
      <c r="E36" s="88"/>
      <c r="F36" s="266"/>
      <c r="G36" s="364"/>
      <c r="H36" s="267"/>
      <c r="I36" s="267"/>
      <c r="J36" s="267"/>
      <c r="K36" s="267"/>
      <c r="L36" s="267"/>
      <c r="M36" s="268" t="str">
        <f>IF($C$34="n.a.","",SUM(F36:L36))</f>
        <v/>
      </c>
    </row>
    <row r="37" spans="1:13" s="221" customFormat="1" ht="30.75" customHeight="1" thickBot="1" x14ac:dyDescent="0.35">
      <c r="A37" s="208" t="s">
        <v>61</v>
      </c>
      <c r="B37" s="467"/>
      <c r="C37" s="468"/>
      <c r="D37" s="468"/>
      <c r="E37" s="468"/>
      <c r="F37" s="468"/>
      <c r="G37" s="468"/>
      <c r="H37" s="468"/>
      <c r="I37" s="468"/>
      <c r="J37" s="468"/>
      <c r="K37" s="468"/>
      <c r="L37" s="468"/>
      <c r="M37" s="469"/>
    </row>
    <row r="38" spans="1:13" s="221" customFormat="1" ht="35.25" customHeight="1" x14ac:dyDescent="0.3">
      <c r="A38" s="196" t="s">
        <v>62</v>
      </c>
      <c r="B38" s="269" t="s">
        <v>63</v>
      </c>
      <c r="C38" s="392">
        <v>3659</v>
      </c>
      <c r="D38" s="90">
        <v>3659</v>
      </c>
      <c r="E38" s="90">
        <v>366</v>
      </c>
      <c r="F38" s="271">
        <v>0</v>
      </c>
      <c r="G38" s="91">
        <v>0</v>
      </c>
      <c r="H38" s="272" t="str">
        <f t="shared" ref="H38:L38" si="8">IF($C38="n.a.","n.a.","")</f>
        <v/>
      </c>
      <c r="I38" s="272" t="str">
        <f t="shared" si="8"/>
        <v/>
      </c>
      <c r="J38" s="272" t="str">
        <f t="shared" si="8"/>
        <v/>
      </c>
      <c r="K38" s="272" t="str">
        <f t="shared" si="8"/>
        <v/>
      </c>
      <c r="L38" s="272" t="str">
        <f t="shared" si="8"/>
        <v/>
      </c>
      <c r="M38" s="273">
        <f>IF(C38="n.a.","n.a.",SUM(F38:L38))</f>
        <v>0</v>
      </c>
    </row>
    <row r="39" spans="1:13" s="221" customFormat="1" ht="20.25" customHeight="1" thickBot="1" x14ac:dyDescent="0.35">
      <c r="A39" s="170" t="s">
        <v>64</v>
      </c>
      <c r="B39" s="22"/>
      <c r="C39" s="388"/>
      <c r="D39" s="389"/>
      <c r="E39" s="389"/>
      <c r="F39" s="390"/>
      <c r="G39" s="23"/>
      <c r="H39" s="256"/>
      <c r="I39" s="256"/>
      <c r="J39" s="256"/>
      <c r="K39" s="256"/>
      <c r="L39" s="256"/>
      <c r="M39" s="257"/>
    </row>
    <row r="40" spans="1:13" ht="44.25" customHeight="1" x14ac:dyDescent="0.3">
      <c r="A40" s="440" t="s">
        <v>65</v>
      </c>
      <c r="B40" s="400"/>
      <c r="C40" s="400"/>
      <c r="D40" s="400"/>
      <c r="E40" s="400"/>
      <c r="F40" s="400"/>
      <c r="G40" s="400"/>
      <c r="H40" s="400"/>
      <c r="I40" s="400"/>
      <c r="J40" s="400"/>
      <c r="K40" s="400"/>
      <c r="L40" s="400"/>
      <c r="M40" s="401"/>
    </row>
    <row r="41" spans="1:13" ht="28.5" customHeight="1" x14ac:dyDescent="0.3">
      <c r="A41" s="29" t="s">
        <v>164</v>
      </c>
      <c r="B41" s="43"/>
      <c r="C41" s="29"/>
      <c r="D41" s="44"/>
      <c r="E41" s="44"/>
      <c r="F41" s="229">
        <v>0</v>
      </c>
      <c r="G41" s="45"/>
      <c r="H41" s="275"/>
      <c r="I41" s="275"/>
      <c r="J41" s="275"/>
      <c r="K41" s="275"/>
      <c r="L41" s="275"/>
      <c r="M41" s="276">
        <f>SUM(F41:L41)</f>
        <v>0</v>
      </c>
    </row>
    <row r="42" spans="1:13" ht="15" customHeight="1" x14ac:dyDescent="0.3">
      <c r="A42" s="29" t="s">
        <v>165</v>
      </c>
      <c r="B42" s="46"/>
      <c r="C42" s="29"/>
      <c r="D42" s="44"/>
      <c r="E42" s="47"/>
      <c r="F42" s="232">
        <v>0</v>
      </c>
      <c r="G42" s="48"/>
      <c r="H42" s="277"/>
      <c r="I42" s="277"/>
      <c r="J42" s="277"/>
      <c r="K42" s="277"/>
      <c r="L42" s="277"/>
      <c r="M42" s="278">
        <f>SUM(F42:L42)</f>
        <v>0</v>
      </c>
    </row>
    <row r="43" spans="1:13" ht="28.5" customHeight="1" x14ac:dyDescent="0.3">
      <c r="A43" s="29" t="s">
        <v>166</v>
      </c>
      <c r="B43" s="46"/>
      <c r="C43" s="29"/>
      <c r="D43" s="44"/>
      <c r="E43" s="47"/>
      <c r="F43" s="232">
        <v>0</v>
      </c>
      <c r="G43" s="48"/>
      <c r="H43" s="277"/>
      <c r="I43" s="277"/>
      <c r="J43" s="277"/>
      <c r="K43" s="277"/>
      <c r="L43" s="277"/>
      <c r="M43" s="278"/>
    </row>
    <row r="44" spans="1:13" ht="15" customHeight="1" x14ac:dyDescent="0.3">
      <c r="A44" s="29" t="s">
        <v>167</v>
      </c>
      <c r="B44" s="46"/>
      <c r="C44" s="103"/>
      <c r="D44" s="44"/>
      <c r="E44" s="47"/>
      <c r="F44" s="235">
        <v>0</v>
      </c>
      <c r="G44" s="87"/>
      <c r="H44" s="277"/>
      <c r="I44" s="277"/>
      <c r="J44" s="277"/>
      <c r="K44" s="277"/>
      <c r="L44" s="277"/>
      <c r="M44" s="278"/>
    </row>
    <row r="45" spans="1:13" ht="50.25" customHeight="1" x14ac:dyDescent="0.3">
      <c r="A45" s="29" t="s">
        <v>168</v>
      </c>
      <c r="B45" s="46"/>
      <c r="C45" s="103"/>
      <c r="D45" s="44"/>
      <c r="E45" s="47"/>
      <c r="F45" s="235">
        <v>0</v>
      </c>
      <c r="G45" s="87"/>
      <c r="H45" s="277"/>
      <c r="I45" s="277"/>
      <c r="J45" s="277"/>
      <c r="K45" s="277"/>
      <c r="L45" s="277"/>
      <c r="M45" s="278"/>
    </row>
    <row r="46" spans="1:13" ht="45.75" customHeight="1" x14ac:dyDescent="0.3">
      <c r="A46" s="29" t="s">
        <v>169</v>
      </c>
      <c r="B46" s="46"/>
      <c r="C46" s="103"/>
      <c r="D46" s="44"/>
      <c r="E46" s="47"/>
      <c r="F46" s="51">
        <v>0</v>
      </c>
      <c r="G46" s="87"/>
      <c r="H46" s="85"/>
      <c r="I46" s="85"/>
      <c r="J46" s="85"/>
      <c r="K46" s="85"/>
      <c r="L46" s="85"/>
      <c r="M46" s="86"/>
    </row>
    <row r="47" spans="1:13" ht="26.25" customHeight="1" x14ac:dyDescent="0.3">
      <c r="A47" s="29" t="s">
        <v>170</v>
      </c>
      <c r="B47" s="46"/>
      <c r="C47" s="103"/>
      <c r="D47" s="44"/>
      <c r="E47" s="47"/>
      <c r="F47" s="235">
        <v>0</v>
      </c>
      <c r="G47" s="87"/>
      <c r="H47" s="277"/>
      <c r="I47" s="277"/>
      <c r="J47" s="277"/>
      <c r="K47" s="277"/>
      <c r="L47" s="277"/>
      <c r="M47" s="278"/>
    </row>
    <row r="48" spans="1:13" ht="15" customHeight="1" x14ac:dyDescent="0.3">
      <c r="A48" s="29" t="s">
        <v>171</v>
      </c>
      <c r="B48" s="46"/>
      <c r="C48" s="103"/>
      <c r="D48" s="44"/>
      <c r="E48" s="47"/>
      <c r="F48" s="235">
        <v>0</v>
      </c>
      <c r="G48" s="87"/>
      <c r="H48" s="277"/>
      <c r="I48" s="277"/>
      <c r="J48" s="277"/>
      <c r="K48" s="277"/>
      <c r="L48" s="277"/>
      <c r="M48" s="278"/>
    </row>
    <row r="49" spans="1:13" ht="15" customHeight="1" x14ac:dyDescent="0.3">
      <c r="A49" s="29" t="s">
        <v>172</v>
      </c>
      <c r="B49" s="46"/>
      <c r="C49" s="103"/>
      <c r="D49" s="44"/>
      <c r="E49" s="44"/>
      <c r="F49" s="235">
        <v>0</v>
      </c>
      <c r="G49" s="87"/>
      <c r="H49" s="277"/>
      <c r="I49" s="277"/>
      <c r="J49" s="277"/>
      <c r="K49" s="277"/>
      <c r="L49" s="277"/>
      <c r="M49" s="278"/>
    </row>
    <row r="50" spans="1:13" ht="30.6" customHeight="1" thickBot="1" x14ac:dyDescent="0.35">
      <c r="A50" s="236" t="s">
        <v>79</v>
      </c>
      <c r="B50" s="279"/>
      <c r="C50" s="280"/>
      <c r="D50" s="280"/>
      <c r="E50" s="280"/>
      <c r="F50" s="441" t="s">
        <v>145</v>
      </c>
      <c r="G50" s="441"/>
      <c r="H50" s="441"/>
      <c r="I50" s="441"/>
      <c r="J50" s="441"/>
      <c r="K50" s="441"/>
      <c r="L50" s="441"/>
      <c r="M50" s="442"/>
    </row>
    <row r="51" spans="1:13" ht="17.399999999999999" customHeight="1" thickTop="1" x14ac:dyDescent="0.3">
      <c r="A51" s="238"/>
      <c r="B51" s="238"/>
      <c r="D51" s="239"/>
      <c r="E51" s="239"/>
      <c r="F51" s="239"/>
      <c r="G51" s="239"/>
      <c r="H51" s="239"/>
      <c r="I51" s="239"/>
      <c r="J51" s="239"/>
      <c r="K51" s="239"/>
      <c r="L51" s="239"/>
      <c r="M51" s="239"/>
    </row>
    <row r="52" spans="1:13" ht="12" customHeight="1" x14ac:dyDescent="0.3">
      <c r="A52" s="281" t="s">
        <v>81</v>
      </c>
      <c r="B52" s="282"/>
      <c r="C52" s="283"/>
      <c r="D52" s="239"/>
      <c r="E52" s="239"/>
      <c r="F52" s="239"/>
      <c r="G52" s="239"/>
      <c r="H52" s="239"/>
      <c r="I52" s="239"/>
      <c r="J52" s="239"/>
      <c r="K52" s="239"/>
      <c r="L52" s="239"/>
      <c r="M52" s="239"/>
    </row>
    <row r="53" spans="1:13" s="243" customFormat="1" ht="19.5" customHeight="1" x14ac:dyDescent="0.3">
      <c r="A53" s="477" t="s">
        <v>66</v>
      </c>
      <c r="B53" s="478"/>
      <c r="C53" s="478"/>
      <c r="D53" s="478"/>
      <c r="E53" s="478"/>
      <c r="F53" s="478"/>
      <c r="G53" s="478"/>
      <c r="H53" s="478"/>
      <c r="I53" s="478"/>
      <c r="J53" s="478"/>
      <c r="K53" s="478"/>
      <c r="L53" s="478"/>
      <c r="M53" s="479"/>
    </row>
    <row r="54" spans="1:13" ht="15.75" customHeight="1" x14ac:dyDescent="0.3">
      <c r="A54" s="284"/>
      <c r="B54" s="284"/>
      <c r="C54" s="285"/>
      <c r="D54" s="286"/>
      <c r="E54" s="286"/>
      <c r="F54" s="286"/>
      <c r="G54" s="286"/>
      <c r="H54" s="286"/>
      <c r="I54" s="286"/>
      <c r="J54" s="286"/>
      <c r="K54" s="286"/>
      <c r="L54" s="286"/>
      <c r="M54" s="286"/>
    </row>
    <row r="55" spans="1:13" ht="19.5" customHeight="1" x14ac:dyDescent="0.3">
      <c r="A55" s="477" t="s">
        <v>126</v>
      </c>
      <c r="B55" s="478"/>
      <c r="C55" s="478"/>
      <c r="D55" s="478"/>
      <c r="E55" s="478"/>
      <c r="F55" s="478"/>
      <c r="G55" s="478"/>
      <c r="H55" s="478"/>
      <c r="I55" s="478"/>
      <c r="J55" s="478"/>
      <c r="K55" s="478"/>
      <c r="L55" s="478"/>
      <c r="M55" s="479"/>
    </row>
    <row r="56" spans="1:13" x14ac:dyDescent="0.3">
      <c r="A56" s="287"/>
      <c r="B56" s="287"/>
      <c r="C56" s="287"/>
      <c r="D56" s="287"/>
      <c r="E56" s="287"/>
      <c r="F56" s="288"/>
      <c r="G56" s="288"/>
      <c r="H56" s="288"/>
      <c r="I56" s="288"/>
      <c r="J56" s="288"/>
      <c r="K56" s="288"/>
      <c r="L56" s="288"/>
      <c r="M56" s="288"/>
    </row>
    <row r="57" spans="1:13" ht="37.5" customHeight="1" x14ac:dyDescent="0.3">
      <c r="A57" s="477" t="s">
        <v>192</v>
      </c>
      <c r="B57" s="478"/>
      <c r="C57" s="478"/>
      <c r="D57" s="478"/>
      <c r="E57" s="478"/>
      <c r="F57" s="478"/>
      <c r="G57" s="478"/>
      <c r="H57" s="478"/>
      <c r="I57" s="478"/>
      <c r="J57" s="478"/>
      <c r="K57" s="478"/>
      <c r="L57" s="478"/>
      <c r="M57" s="479"/>
    </row>
  </sheetData>
  <sheetProtection insertRows="0" selectLockedCells="1"/>
  <mergeCells count="21">
    <mergeCell ref="A55:M55"/>
    <mergeCell ref="B34:B36"/>
    <mergeCell ref="A57:M57"/>
    <mergeCell ref="B37:M37"/>
    <mergeCell ref="D4:M4"/>
    <mergeCell ref="A5:C5"/>
    <mergeCell ref="A6:C6"/>
    <mergeCell ref="A7:C7"/>
    <mergeCell ref="A8:C8"/>
    <mergeCell ref="A13:A14"/>
    <mergeCell ref="B13:B14"/>
    <mergeCell ref="C13:C14"/>
    <mergeCell ref="D13:D14"/>
    <mergeCell ref="E13:E14"/>
    <mergeCell ref="B18:B24"/>
    <mergeCell ref="F26:M26"/>
    <mergeCell ref="B16:E16"/>
    <mergeCell ref="B27:B32"/>
    <mergeCell ref="A40:M40"/>
    <mergeCell ref="F50:M50"/>
    <mergeCell ref="A53:M53"/>
  </mergeCells>
  <dataValidations count="1">
    <dataValidation type="decimal" operator="greaterThan" allowBlank="1" showInputMessage="1" showErrorMessage="1" sqref="C38:E38 M38">
      <formula1>0</formula1>
    </dataValidation>
  </dataValidations>
  <pageMargins left="0.5" right="0.25" top="0.25" bottom="0.25" header="0" footer="0"/>
  <pageSetup scale="4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Mexico TR - XCTFMX048A</vt:lpstr>
      <vt:lpstr>Mexico EE - XCTFMX049A</vt:lpstr>
      <vt:lpstr>Turkey - XCTFTR077A</vt:lpstr>
      <vt:lpstr>Egypt - XCTFEG010A</vt:lpstr>
      <vt:lpstr>Indonesia - XCTFID017A</vt:lpstr>
      <vt:lpstr>Morocco - XCTFMB026A-27A</vt:lpstr>
      <vt:lpstr>Vietnam -XCTFVN094A</vt:lpstr>
      <vt:lpstr>'Egypt - XCTFEG010A'!Print_Area</vt:lpstr>
      <vt:lpstr>'Indonesia - XCTFID017A'!Print_Area</vt:lpstr>
      <vt:lpstr>'Mexico EE - XCTFMX049A'!Print_Area</vt:lpstr>
      <vt:lpstr>'Mexico TR - XCTFMX048A'!Print_Area</vt:lpstr>
      <vt:lpstr>'Morocco - XCTFMB026A-27A'!Print_Area</vt:lpstr>
      <vt:lpstr>'Turkey - XCTFTR077A'!Print_Area</vt:lpstr>
      <vt:lpstr>'Vietnam -XCTFVN094A'!Print_Area</vt:lpstr>
    </vt:vector>
  </TitlesOfParts>
  <Company>The World Bank Group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Allan Edgar Brown</dc:creator>
  <cp:lastModifiedBy>Allan Edgar Brown</cp:lastModifiedBy>
  <cp:lastPrinted>2014-10-24T14:57:48Z</cp:lastPrinted>
  <dcterms:created xsi:type="dcterms:W3CDTF">2014-06-02T20:47:09Z</dcterms:created>
  <dcterms:modified xsi:type="dcterms:W3CDTF">2015-01-16T16:22:35Z</dcterms:modified>
</cp:coreProperties>
</file>