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F:\AB Work\CIF World Bank\CTF\MDB Results\2014\Cleaned\Posted\"/>
    </mc:Choice>
  </mc:AlternateContent>
  <bookViews>
    <workbookView xWindow="0" yWindow="0" windowWidth="23040" windowHeight="9108" tabRatio="830" activeTab="4"/>
  </bookViews>
  <sheets>
    <sheet name="XCTFIN209A" sheetId="25" r:id="rId1"/>
    <sheet name="XCTFPH059A" sheetId="26" r:id="rId2"/>
    <sheet name="XCTFVN091A" sheetId="27" r:id="rId3"/>
    <sheet name="PCTFTH074A" sheetId="23" r:id="rId4"/>
    <sheet name="PCTFID016A" sheetId="24" r:id="rId5"/>
  </sheets>
  <definedNames>
    <definedName name="_xlnm.Print_Area" localSheetId="4">PCTFID016A!$A$1:$M$57</definedName>
    <definedName name="_xlnm.Print_Area" localSheetId="3">PCTFTH074A!$A$1:$M$58</definedName>
    <definedName name="_xlnm.Print_Area" localSheetId="0">XCTFIN209A!$A$1:$M$57</definedName>
    <definedName name="_xlnm.Print_Area" localSheetId="1">XCTFPH059A!$A$1:$M$56</definedName>
    <definedName name="_xlnm.Print_Area" localSheetId="2">XCTFVN091A!$A$1:$M$48</definedName>
  </definedNames>
  <calcPr calcId="152511"/>
</workbook>
</file>

<file path=xl/calcChain.xml><?xml version="1.0" encoding="utf-8"?>
<calcChain xmlns="http://schemas.openxmlformats.org/spreadsheetml/2006/main">
  <c r="F7" i="23" l="1"/>
  <c r="E18" i="23" l="1"/>
  <c r="E17" i="23" s="1"/>
  <c r="D18" i="23"/>
  <c r="D17" i="23" s="1"/>
  <c r="E18" i="24"/>
  <c r="E17" i="24" s="1"/>
  <c r="D18" i="24"/>
  <c r="D17" i="24" s="1"/>
  <c r="I18" i="24"/>
  <c r="J18" i="24"/>
  <c r="K18" i="24"/>
  <c r="L18" i="24"/>
  <c r="H18" i="24"/>
  <c r="G18" i="23"/>
  <c r="F18" i="23"/>
  <c r="G18" i="24"/>
  <c r="G17" i="24" s="1"/>
  <c r="H17" i="24"/>
  <c r="G41" i="23"/>
  <c r="M41" i="23" s="1"/>
  <c r="M22" i="23"/>
  <c r="M19" i="23"/>
  <c r="G27" i="27"/>
  <c r="E18" i="27"/>
  <c r="E17" i="27"/>
  <c r="D18" i="27"/>
  <c r="D17" i="27" s="1"/>
  <c r="F17" i="27"/>
  <c r="G17" i="27" s="1"/>
  <c r="H17" i="27" s="1"/>
  <c r="I17" i="27" s="1"/>
  <c r="J17" i="27" s="1"/>
  <c r="K17" i="27" s="1"/>
  <c r="L17" i="27" s="1"/>
  <c r="M17" i="27" s="1"/>
  <c r="C17" i="27"/>
  <c r="M41" i="26"/>
  <c r="M38" i="26"/>
  <c r="L38" i="26"/>
  <c r="K38" i="26"/>
  <c r="J38" i="26"/>
  <c r="I38" i="26"/>
  <c r="H38" i="26"/>
  <c r="G38" i="26"/>
  <c r="F38" i="26"/>
  <c r="M36" i="26"/>
  <c r="M35" i="26"/>
  <c r="L34" i="26"/>
  <c r="K34" i="26"/>
  <c r="J34" i="26"/>
  <c r="I34" i="26"/>
  <c r="H34" i="26"/>
  <c r="G34" i="26"/>
  <c r="F34" i="26"/>
  <c r="M32" i="26"/>
  <c r="M31" i="26"/>
  <c r="M30" i="26"/>
  <c r="M29" i="26"/>
  <c r="M28" i="26"/>
  <c r="M27" i="26"/>
  <c r="L27" i="26"/>
  <c r="K27" i="26"/>
  <c r="J27" i="26"/>
  <c r="I27" i="26"/>
  <c r="H27" i="26"/>
  <c r="G27" i="26"/>
  <c r="F27" i="26"/>
  <c r="E27" i="26"/>
  <c r="M24" i="26"/>
  <c r="M23" i="26"/>
  <c r="M22" i="26"/>
  <c r="M21" i="26"/>
  <c r="M20" i="26"/>
  <c r="M19" i="26"/>
  <c r="L18" i="26"/>
  <c r="K18" i="26"/>
  <c r="J18" i="26"/>
  <c r="I18" i="26"/>
  <c r="H18" i="26"/>
  <c r="G18" i="26"/>
  <c r="F18" i="26"/>
  <c r="F17" i="26" s="1"/>
  <c r="G17" i="26" s="1"/>
  <c r="E18" i="26"/>
  <c r="E17" i="26" s="1"/>
  <c r="D18" i="26"/>
  <c r="D17" i="26" s="1"/>
  <c r="C18" i="26"/>
  <c r="C17" i="26" s="1"/>
  <c r="M15" i="26"/>
  <c r="M41" i="25"/>
  <c r="M38" i="25"/>
  <c r="L38" i="25"/>
  <c r="K38" i="25"/>
  <c r="J38" i="25"/>
  <c r="I38" i="25"/>
  <c r="H38" i="25"/>
  <c r="G38" i="25"/>
  <c r="F38" i="25"/>
  <c r="M36" i="25"/>
  <c r="M35" i="25"/>
  <c r="M34" i="25"/>
  <c r="L34" i="25"/>
  <c r="K34" i="25"/>
  <c r="J34" i="25"/>
  <c r="I34" i="25"/>
  <c r="H34" i="25"/>
  <c r="G34" i="25"/>
  <c r="F34" i="25"/>
  <c r="E34" i="25"/>
  <c r="M32" i="25"/>
  <c r="M31" i="25"/>
  <c r="M30" i="25"/>
  <c r="M29" i="25"/>
  <c r="M28" i="25"/>
  <c r="D27" i="25"/>
  <c r="F27" i="25" s="1"/>
  <c r="M24" i="25"/>
  <c r="M23" i="25"/>
  <c r="M22" i="25"/>
  <c r="M21" i="25"/>
  <c r="M20" i="25"/>
  <c r="M19" i="25"/>
  <c r="L18" i="25"/>
  <c r="K18" i="25"/>
  <c r="J18" i="25"/>
  <c r="I18" i="25"/>
  <c r="H18" i="25"/>
  <c r="G18" i="25"/>
  <c r="F18" i="25"/>
  <c r="F17" i="25" s="1"/>
  <c r="E18" i="25"/>
  <c r="E17" i="25" s="1"/>
  <c r="D18" i="25"/>
  <c r="D17" i="25"/>
  <c r="C17" i="25"/>
  <c r="M15" i="25"/>
  <c r="J27" i="25"/>
  <c r="H27" i="25"/>
  <c r="C18" i="23"/>
  <c r="M38" i="24"/>
  <c r="L38" i="24"/>
  <c r="K38" i="24"/>
  <c r="J38" i="24"/>
  <c r="I38" i="24"/>
  <c r="H38" i="24"/>
  <c r="G38" i="24"/>
  <c r="F38" i="24"/>
  <c r="M36" i="24"/>
  <c r="M35" i="24"/>
  <c r="M34" i="24"/>
  <c r="L34" i="24"/>
  <c r="K34" i="24"/>
  <c r="J34" i="24"/>
  <c r="I34" i="24"/>
  <c r="H34" i="24"/>
  <c r="G34" i="24"/>
  <c r="F34" i="24"/>
  <c r="E34" i="24"/>
  <c r="M32" i="24"/>
  <c r="M31" i="24"/>
  <c r="M30" i="24"/>
  <c r="M29" i="24"/>
  <c r="M28" i="24"/>
  <c r="D27" i="24"/>
  <c r="L27" i="24" s="1"/>
  <c r="C27" i="24"/>
  <c r="M24" i="24"/>
  <c r="M23" i="24"/>
  <c r="M22" i="24"/>
  <c r="M21" i="24"/>
  <c r="M20" i="24"/>
  <c r="M19" i="24"/>
  <c r="F18" i="24"/>
  <c r="F17" i="24" s="1"/>
  <c r="C17" i="24"/>
  <c r="M15" i="24"/>
  <c r="M38" i="23"/>
  <c r="L38" i="23"/>
  <c r="K38" i="23"/>
  <c r="J38" i="23"/>
  <c r="I38" i="23"/>
  <c r="H38" i="23"/>
  <c r="G38" i="23"/>
  <c r="F38" i="23"/>
  <c r="M36" i="23"/>
  <c r="M35" i="23"/>
  <c r="M34" i="23"/>
  <c r="L34" i="23"/>
  <c r="K34" i="23"/>
  <c r="J34" i="23"/>
  <c r="I34" i="23"/>
  <c r="H34" i="23"/>
  <c r="G34" i="23"/>
  <c r="F34" i="23"/>
  <c r="E34" i="23"/>
  <c r="M32" i="23"/>
  <c r="M31" i="23"/>
  <c r="M30" i="23"/>
  <c r="M29" i="23"/>
  <c r="M28" i="23"/>
  <c r="D27" i="23"/>
  <c r="G27" i="23" s="1"/>
  <c r="M24" i="23"/>
  <c r="M23" i="23"/>
  <c r="M21" i="23"/>
  <c r="M20" i="23"/>
  <c r="L18" i="23"/>
  <c r="K18" i="23"/>
  <c r="J18" i="23"/>
  <c r="I18" i="23"/>
  <c r="H18" i="23"/>
  <c r="M15" i="23"/>
  <c r="F27" i="24"/>
  <c r="F27" i="23"/>
  <c r="L27" i="25" l="1"/>
  <c r="K27" i="25"/>
  <c r="I17" i="24"/>
  <c r="J17" i="24" s="1"/>
  <c r="L27" i="23"/>
  <c r="H27" i="23"/>
  <c r="I27" i="25"/>
  <c r="G27" i="25"/>
  <c r="H17" i="26"/>
  <c r="I17" i="26" s="1"/>
  <c r="J17" i="26" s="1"/>
  <c r="K17" i="26" s="1"/>
  <c r="L17" i="26" s="1"/>
  <c r="M17" i="26" s="1"/>
  <c r="M18" i="26"/>
  <c r="H27" i="24"/>
  <c r="J27" i="23"/>
  <c r="M27" i="23"/>
  <c r="E27" i="25"/>
  <c r="I27" i="23"/>
  <c r="E27" i="23"/>
  <c r="K27" i="23"/>
  <c r="M34" i="26"/>
  <c r="M18" i="23"/>
  <c r="F17" i="23"/>
  <c r="G17" i="23" s="1"/>
  <c r="H17" i="23" s="1"/>
  <c r="I17" i="23" s="1"/>
  <c r="J17" i="23" s="1"/>
  <c r="K17" i="23" s="1"/>
  <c r="L17" i="23" s="1"/>
  <c r="M17" i="23" s="1"/>
  <c r="G17" i="25"/>
  <c r="H17" i="25" s="1"/>
  <c r="I17" i="25" s="1"/>
  <c r="J17" i="25" s="1"/>
  <c r="K17" i="25" s="1"/>
  <c r="L17" i="25" s="1"/>
  <c r="M17" i="25" s="1"/>
  <c r="M18" i="25"/>
  <c r="M18" i="24"/>
  <c r="M27" i="25"/>
  <c r="K17" i="24"/>
  <c r="L17" i="24" s="1"/>
  <c r="M17" i="24" s="1"/>
  <c r="K27" i="24"/>
  <c r="G27" i="24"/>
  <c r="M27" i="24"/>
  <c r="E27" i="24"/>
  <c r="I27" i="24"/>
  <c r="J27" i="24"/>
</calcChain>
</file>

<file path=xl/comments1.xml><?xml version="1.0" encoding="utf-8"?>
<comments xmlns="http://schemas.openxmlformats.org/spreadsheetml/2006/main">
  <authors>
    <author>David Barton</author>
  </authors>
  <commentList>
    <comment ref="C17" authorId="0" shapeId="0">
      <text>
        <r>
          <rPr>
            <b/>
            <sz val="9"/>
            <color indexed="81"/>
            <rFont val="Tahoma"/>
            <family val="2"/>
          </rPr>
          <t>David Barton:</t>
        </r>
        <r>
          <rPr>
            <sz val="9"/>
            <color indexed="81"/>
            <rFont val="Tahoma"/>
            <family val="2"/>
          </rPr>
          <t xml:space="preserve">
"The total cost of projects to be supported by the Program is estimated to be $1 billion"
https://www.climateinvestmentfunds.org/cif/sites/climateinvestmentfunds.org/files/CTF_Thailand_Private_Sector_RE_Program_Final_for_Submission_2012_04_09_Disclosure_version_FINAL.pdf</t>
        </r>
      </text>
    </comment>
  </commentList>
</comments>
</file>

<file path=xl/sharedStrings.xml><?xml version="1.0" encoding="utf-8"?>
<sst xmlns="http://schemas.openxmlformats.org/spreadsheetml/2006/main" count="466" uniqueCount="153">
  <si>
    <t>Table A: Monitoring and Reporting for CTF Projects and Programs</t>
  </si>
  <si>
    <t>Date this report was submitted:</t>
  </si>
  <si>
    <t>Version 4.6</t>
  </si>
  <si>
    <t>Philippines</t>
  </si>
  <si>
    <t>Project/Program Title:</t>
  </si>
  <si>
    <t>Energy Efficient Electric Vehicles project</t>
  </si>
  <si>
    <t>Implementing MDB 1:</t>
  </si>
  <si>
    <t>ADB</t>
  </si>
  <si>
    <t>Project/Program ID (from the CTF pipeline):</t>
  </si>
  <si>
    <t>XCTFPH059A</t>
  </si>
  <si>
    <t>Implementing MDB 2:</t>
  </si>
  <si>
    <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</si>
  <si>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</si>
  <si>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</si>
  <si>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</si>
  <si>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</si>
  <si>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</si>
  <si>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</si>
  <si>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</si>
  <si>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</si>
  <si>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</si>
  <si>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</si>
  <si>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</si>
  <si>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</si>
  <si>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</si>
  <si>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</si>
  <si>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</si>
  <si>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</si>
  <si>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</si>
  <si>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</si>
  <si>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</si>
  <si>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</si>
  <si>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</si>
  <si>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</si>
  <si>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</si>
  <si>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</si>
  <si>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</si>
  <si>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t>Tons of CO2 equivalent</t>
  </si>
  <si>
    <t>Provide assumptions and remarks related to estimation of GHG emissions reduced and/or avoided</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</si>
  <si>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</si>
  <si>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</si>
  <si>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</si>
  <si>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</si>
  <si>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</si>
  <si>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</si>
  <si>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</si>
  <si>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</si>
  <si>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</si>
  <si>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</si>
  <si>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</si>
  <si>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</si>
  <si>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 xml:space="preserve">         </t>
  </si>
  <si>
    <t>B3. Installed capacity (MW) as a result of CTF interventions (Identify technology below)</t>
  </si>
  <si>
    <t>MW</t>
  </si>
  <si>
    <t>n.a.</t>
  </si>
  <si>
    <t>Wind</t>
  </si>
  <si>
    <t>Solar</t>
  </si>
  <si>
    <t>Hydro</t>
  </si>
  <si>
    <t>Geothermal</t>
  </si>
  <si>
    <t>Other/ Mixed</t>
  </si>
  <si>
    <t>Describe method of calculation</t>
  </si>
  <si>
    <t xml:space="preserve">B4. Number of additional passengers using low-carbon transport as a result of CTF </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</si>
  <si>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</si>
  <si>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</si>
  <si>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</si>
  <si>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</si>
  <si>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</si>
  <si>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</si>
  <si>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</si>
  <si>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Employment Opportunities</t>
  </si>
  <si>
    <t>No. of persons employed</t>
  </si>
  <si>
    <t>Describe the development co-benefits</t>
  </si>
  <si>
    <t>The fabrication and assembly of e-trike will be done locally, the project could create a net employment gain of around 10,000 jobs by 2015.</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</si>
  <si>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</si>
  <si>
    <t>Note: n.a. = not applicable      n.t.s. = no target set</t>
  </si>
  <si>
    <t>Thailand</t>
  </si>
  <si>
    <t>Amount of CTF sub-project funding (million USD):</t>
  </si>
  <si>
    <t>Expected Sub-Project Reporting Closure Date:</t>
  </si>
  <si>
    <t>Reporting period covered in this sheet:</t>
  </si>
  <si>
    <r>
      <t>Tons of CO</t>
    </r>
    <r>
      <rPr>
        <sz val="10"/>
        <color theme="1"/>
        <rFont val="Calibri"/>
        <family val="2"/>
        <scheme val="minor"/>
      </rPr>
      <t>2</t>
    </r>
    <r>
      <rPr>
        <sz val="11"/>
        <color theme="1"/>
        <rFont val="Calibri"/>
        <family val="2"/>
        <scheme val="minor"/>
      </rPr>
      <t xml:space="preserve"> equivalent</t>
    </r>
  </si>
  <si>
    <t xml:space="preserve">B3. Installed capacity (MW) as a result of CTF interventions </t>
  </si>
  <si>
    <t>Other/Mixed</t>
  </si>
  <si>
    <t>No. of people</t>
  </si>
  <si>
    <t xml:space="preserve">    Female</t>
  </si>
  <si>
    <t xml:space="preserve">    Male </t>
  </si>
  <si>
    <t>No. of person employed during construction</t>
  </si>
  <si>
    <t>person</t>
  </si>
  <si>
    <t>No. of person employed during commercial operation</t>
  </si>
  <si>
    <t>Note: n.a. = not applicable          n.t.s.=no target set</t>
  </si>
  <si>
    <t>Please provide remarks for any indirect GHG emissions reduction and indirect funding leveraged.</t>
  </si>
  <si>
    <t>Indonesia</t>
  </si>
  <si>
    <t>Vietnam</t>
  </si>
  <si>
    <t>XCTFVN091A</t>
  </si>
  <si>
    <t>India</t>
  </si>
  <si>
    <t>XCTFIN209A</t>
  </si>
  <si>
    <t>Rajasthan Renewable Energy Transmission Investmet Program</t>
  </si>
  <si>
    <t>Employment opportunities</t>
  </si>
  <si>
    <t>nts</t>
  </si>
  <si>
    <t>employment opportunities will be created for bus drivers, ticket takers, security at stations</t>
  </si>
  <si>
    <t>Report Year 2020</t>
  </si>
  <si>
    <t xml:space="preserve">     Other </t>
  </si>
  <si>
    <t>Target at the time of TFC approval  (cumulative over lifetime of the investment)</t>
  </si>
  <si>
    <t>Target at the time of MDB approval  (cumulative over lifetime of the investment)</t>
  </si>
  <si>
    <t>Target at the time of MDB approval  (as of reporting closure date)</t>
  </si>
  <si>
    <t xml:space="preserve"> July 1, 2013</t>
  </si>
  <si>
    <t>Other MDB (please specify)</t>
  </si>
  <si>
    <t>Exchange rate used for non-US investments:</t>
  </si>
  <si>
    <t>hydro</t>
  </si>
  <si>
    <t>geothermal</t>
  </si>
  <si>
    <t>Total project size in US million $</t>
  </si>
  <si>
    <t>B1. Tons of GHG emissions reduced or avoided</t>
  </si>
  <si>
    <t>B2.  Volume of direct finance leveraged through CTF funding</t>
  </si>
  <si>
    <r>
      <t xml:space="preserve">Development indicator(s): </t>
    </r>
    <r>
      <rPr>
        <sz val="10"/>
        <color theme="1"/>
        <rFont val="Calibri"/>
        <family val="2"/>
        <scheme val="minor"/>
      </rPr>
      <t>Please identify at least one indicator for development co-benefits. Reporting on development co-benefits must be done when information is available, not necessarily annually. At a minimum, at project completion.</t>
    </r>
  </si>
  <si>
    <t>US$1=</t>
  </si>
  <si>
    <t>20 years</t>
  </si>
  <si>
    <t>Transmission lines. The project will  support the development of the in-state transmission network to evacuate and transmit atleast 4300 MW of new renewable energy capacity.</t>
  </si>
  <si>
    <t>Project/Program Title</t>
  </si>
  <si>
    <t>Date of first MDB approval:</t>
  </si>
  <si>
    <t>Project/Program ID (from CTF pipeline):</t>
  </si>
  <si>
    <t>Vietnam transport (HCMC)</t>
  </si>
  <si>
    <t>The analysis used in transport demand forecasts for the MRT Line 2 prepared in a 2010 feasibility study: 135,000 passengers per day in 2018, and 328,500 passengers per day in 2028. Using the feasibility study estimate of a post-2028 traffic growth rate of 3.5% per annum, the daily demand in 2038 was estimated to be 463,365 passengers per day. The demand estimates in terms of the project station entries and exits excluded transfers between other MRT lines.  The daily demand in terms of passenger entries and exits at the project stations was estimated to be 128,960 passengers per day in 2018 and 412,745 passengers per day in 2038.  The 2018 target of 83, 824 considers ramp-up discount of 65% in first year as used in TEEMP.   These demand forecasts took into account incremental demand on MTR Line 2 expected to result from the project.</t>
  </si>
  <si>
    <t>30% public transport share</t>
  </si>
  <si>
    <t>Substantial employment opportunities will be created during construction and implementation period. The project will also support livelihood opportunities for communities is western rajasthan.</t>
  </si>
  <si>
    <r>
      <t xml:space="preserve">General comments/project status (optional)
</t>
    </r>
    <r>
      <rPr>
        <i/>
        <sz val="12"/>
        <color rgb="FF3F3F76"/>
        <rFont val="Calibri"/>
        <family val="2"/>
        <scheme val="minor"/>
      </rPr>
      <t>2014: Project not yet effective</t>
    </r>
  </si>
  <si>
    <r>
      <t xml:space="preserve">Does the project/program intend to seek carbon finance or has it received carbon credits? If yes, please explain. 
</t>
    </r>
    <r>
      <rPr>
        <i/>
        <sz val="12"/>
        <color rgb="FF3F3F76"/>
        <rFont val="Calibri"/>
        <family val="2"/>
        <scheme val="minor"/>
      </rPr>
      <t>2014: NO</t>
    </r>
  </si>
  <si>
    <r>
      <t xml:space="preserve">Please provide remarks for  any indirect GHG emissions reduction and indirect finance leveraged. 
</t>
    </r>
    <r>
      <rPr>
        <i/>
        <sz val="12"/>
        <color rgb="FF3F3F76"/>
        <rFont val="Calibri"/>
        <family val="2"/>
        <scheme val="minor"/>
      </rPr>
      <t>2014: NO</t>
    </r>
  </si>
  <si>
    <r>
      <t xml:space="preserve">Does that project/program intend to seek carbon finance or has it received carbon credits? If yes, please explain. 
</t>
    </r>
    <r>
      <rPr>
        <i/>
        <sz val="12"/>
        <rFont val="Calibri"/>
        <family val="2"/>
        <scheme val="minor"/>
      </rPr>
      <t>2014: NO</t>
    </r>
  </si>
  <si>
    <r>
      <t>General comments/Project status (</t>
    </r>
    <r>
      <rPr>
        <i/>
        <sz val="12"/>
        <rFont val="Calibri"/>
        <family val="2"/>
        <scheme val="minor"/>
      </rPr>
      <t>Optional</t>
    </r>
    <r>
      <rPr>
        <sz val="12"/>
        <rFont val="Calibri"/>
        <family val="2"/>
        <scheme val="minor"/>
      </rPr>
      <t xml:space="preserve">)
</t>
    </r>
    <r>
      <rPr>
        <i/>
        <sz val="12"/>
        <rFont val="Calibri"/>
        <family val="2"/>
        <scheme val="minor"/>
      </rPr>
      <t>2014: Not yet effective</t>
    </r>
  </si>
  <si>
    <t>Private Sector Renewable Energy program</t>
  </si>
  <si>
    <t>Private Sector Geothermal Energy Program</t>
  </si>
  <si>
    <t>PCTFTH074A</t>
  </si>
  <si>
    <r>
      <rPr>
        <b/>
        <sz val="12"/>
        <rFont val="Calibri"/>
        <family val="2"/>
        <scheme val="minor"/>
      </rPr>
      <t>General comments/Project status (</t>
    </r>
    <r>
      <rPr>
        <b/>
        <i/>
        <sz val="12"/>
        <rFont val="Calibri"/>
        <family val="2"/>
        <scheme val="minor"/>
      </rPr>
      <t>Optional</t>
    </r>
    <r>
      <rPr>
        <b/>
        <sz val="12"/>
        <rFont val="Calibri"/>
        <family val="2"/>
        <scheme val="minor"/>
      </rPr>
      <t>)</t>
    </r>
    <r>
      <rPr>
        <sz val="12"/>
        <rFont val="Calibri"/>
        <family val="2"/>
        <scheme val="minor"/>
      </rPr>
      <t xml:space="preserve">
</t>
    </r>
  </si>
  <si>
    <t>PCTFID016A</t>
  </si>
  <si>
    <r>
      <t>General comments/Project status (</t>
    </r>
    <r>
      <rPr>
        <b/>
        <i/>
        <sz val="12"/>
        <rFont val="Calibri"/>
        <family val="2"/>
        <scheme val="minor"/>
      </rPr>
      <t>Optional</t>
    </r>
    <r>
      <rPr>
        <b/>
        <sz val="12"/>
        <rFont val="Calibri"/>
        <family val="2"/>
        <scheme val="minor"/>
      </rPr>
      <t>)</t>
    </r>
  </si>
  <si>
    <t>The EEEVs will showcase e-Trike; a 3-wheeled electric vehicle that is used to ferry a few passengers in short distances along side streets.  The EEEVs will use lithium-ion battery technology with solar and grid-connected charging stations. E-Trike can accommodate 7 passengers;  this is based on the maximum allowed passenger capacity of tricycles set by the government.  Ordinary tricycles can accommodate 4 passengers. The 100,000  e-trike vehicles, each on a single travel with seven passengers can serve a total of up to 700,000 paassengers using low carbon transport.</t>
  </si>
  <si>
    <r>
      <rPr>
        <b/>
        <sz val="12"/>
        <rFont val="Calibri"/>
        <family val="2"/>
        <scheme val="minor"/>
      </rPr>
      <t>Does that project/program intend to seek carbon finance or has it received carbon credits? If yes, please explain.</t>
    </r>
    <r>
      <rPr>
        <sz val="12"/>
        <rFont val="Calibri"/>
        <family val="2"/>
        <scheme val="minor"/>
      </rPr>
      <t xml:space="preserve">
2014: The project will likely receive payments for carbon credits after it is implemented.</t>
    </r>
  </si>
  <si>
    <t>Specify the source of direct finance (e.g., name of the private sector, bilateral agency and other)</t>
  </si>
  <si>
    <t>n.t.s.</t>
  </si>
  <si>
    <r>
      <t xml:space="preserve">Does that project/program intend to seek carbon finance or has it received carbon credits? If yes, please explain. 
</t>
    </r>
    <r>
      <rPr>
        <sz val="12"/>
        <rFont val="Calibri"/>
        <family val="2"/>
        <scheme val="minor"/>
      </rPr>
      <t>2014: No</t>
    </r>
    <r>
      <rPr>
        <b/>
        <sz val="12"/>
        <rFont val="Calibri"/>
        <family val="2"/>
        <scheme val="minor"/>
      </rPr>
      <t xml:space="preserve">
</t>
    </r>
  </si>
  <si>
    <t>Bilateral - $534 million from the Japan Bank for International Cooperation
Other - $20 million from the ADB Canadian Climate Fund for the Private Sector in Asia Under the Clean Energy Financing Partnership Facility</t>
  </si>
  <si>
    <t>Other/ Mixed  Waste</t>
  </si>
  <si>
    <r>
      <t xml:space="preserve">Does that project/program intend to seek carbon finance or has it received carbon credits? If yes, please explain. 
</t>
    </r>
    <r>
      <rPr>
        <sz val="12"/>
        <rFont val="Calibri"/>
        <family val="2"/>
        <scheme val="minor"/>
      </rPr>
      <t>FY2014: NO</t>
    </r>
  </si>
  <si>
    <t>CTF co-financing for individual sub-projects will be priced in accordance with minimum concessionality principles</t>
  </si>
  <si>
    <r>
      <rPr>
        <b/>
        <sz val="12"/>
        <rFont val="Calibri"/>
        <family val="2"/>
        <scheme val="minor"/>
      </rPr>
      <t>General comments/Project status (</t>
    </r>
    <r>
      <rPr>
        <b/>
        <i/>
        <sz val="12"/>
        <rFont val="Calibri"/>
        <family val="2"/>
        <scheme val="minor"/>
      </rPr>
      <t>Optional</t>
    </r>
    <r>
      <rPr>
        <b/>
        <sz val="12"/>
        <rFont val="Calibri"/>
        <family val="2"/>
        <scheme val="minor"/>
      </rPr>
      <t>)</t>
    </r>
    <r>
      <rPr>
        <sz val="12"/>
        <rFont val="Calibri"/>
        <family val="2"/>
        <scheme val="minor"/>
      </rPr>
      <t xml:space="preserve">
</t>
    </r>
    <r>
      <rPr>
        <i/>
        <sz val="12"/>
        <rFont val="Calibri"/>
        <family val="2"/>
        <scheme val="minor"/>
      </rPr>
      <t>2014: Project effective December 2013 The targets for passengers was increased 08/01/14</t>
    </r>
  </si>
  <si>
    <t>No. of people/day</t>
  </si>
  <si>
    <t>No. of people per day</t>
  </si>
  <si>
    <t>Approved to date:</t>
  </si>
  <si>
    <t>Approved to todate:</t>
  </si>
  <si>
    <r>
      <t>Target tons of GHG emissions reduced or avoided:  5,400,000 ton CO2e per year.
Assuming a conservative grid emissions factor of 0.7 tons CO</t>
    </r>
    <r>
      <rPr>
        <vertAlign val="subscript"/>
        <sz val="11"/>
        <color rgb="FF3F3F76"/>
        <rFont val="Calibri"/>
        <family val="2"/>
        <scheme val="minor"/>
      </rPr>
      <t>2</t>
    </r>
    <r>
      <rPr>
        <sz val="11"/>
        <color rgb="FF3F3F76"/>
        <rFont val="Calibri"/>
        <family val="2"/>
        <scheme val="minor"/>
      </rPr>
      <t>e / MW-h from 4,300 MW. Over a time-period of 25 years (useful lifetime of transmission projects are significantly higher than 25 years), avoided emissions will be about 135 million tons CO</t>
    </r>
    <r>
      <rPr>
        <vertAlign val="subscript"/>
        <sz val="11"/>
        <color rgb="FF3F3F76"/>
        <rFont val="Calibri"/>
        <family val="2"/>
        <scheme val="minor"/>
      </rPr>
      <t>2</t>
    </r>
    <r>
      <rPr>
        <sz val="11"/>
        <color rgb="FF3F3F76"/>
        <rFont val="Calibri"/>
        <family val="2"/>
        <scheme val="minor"/>
      </rPr>
      <t xml:space="preserve">e </t>
    </r>
  </si>
  <si>
    <t>Target tons of GHG emissions reduced or avoided:  270,000 ton CO2e per year.
The reduction per vehicle is 2.69 tCO2e/year or 0.27 million tCO2e/year for the 100,000 vehicle fleet. Assumptions: Vehicle operation per day is 80 km; vehicle mileage is 15 km/liter; vehicle operation is 300 days/year; e-trike electricity consumption is 6 KWh/day; and emission factor of grid is 0.52 tCO2e/MWh.    With 10 -year vehicle lifetime, the total GHG emission reduced will be 2.7 Million tCO2e.</t>
  </si>
  <si>
    <t xml:space="preserve">Target tons of GHG emissions reduced or avoided:  29,300 ton CO2e per year.
The GHG target  ranges from 7,127 tCO2e in 2018 to 49,999 tCO2e by 2038, to get the annual target the annual average was used instead thus the target 29,300.
The estimated cumulative emission reduction from 2018 to 2038 is 586,500 tCO2e. The TEEMP GHG analyses concluded that the MRT2 line would reduce emissions by about 0.12 ton CO2e per daily rider per year, which increases to about 0.16 ton CO2e per daily rider per year. </t>
  </si>
  <si>
    <t>Target tons of GHG emissions reduced or avoided: 111,000  ton CO2e per year (based on MDB approved subprojects' targets to date - 3 of 5 subprojects)
Program emission reduction target is explained in this doc: https://www.climateinvestmentfunds.org/cif/sites/climateinvestmentfunds.org/files/CTF_Thailand_Private_Sector_RE_Program_Final_for_Submission_2012_04_09_Disclosure_version_FINAL.pdf</t>
  </si>
  <si>
    <t xml:space="preserve">Target tons of GHG emissions reduced or avoided: 2,270,000 ton CO2e per year (based on MDB approved subprojects' targets to date - 2 of 3 subprojects) 
Program emission reduction target explained in this doc: https://www.climateinvestmentfunds.org/cif/sites/climateinvestmentfunds.org/files/2013.09.16%20CTF%20Indo%20Geo%20program%20PUBLIC.pdf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</si>
</sst>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409]dd\-mmm\-yy;@"/>
    <numFmt numFmtId="165" formatCode="&quot;$&quot;#,##0.0_);\(&quot;$&quot;#,##0.0\)"/>
    <numFmt numFmtId="166" formatCode="[$-409]mmm\-yy;@"/>
    <numFmt numFmtId="167" formatCode="[$-409]mmmm\ d\,\ yyyy;@"/>
    <numFmt numFmtId="168" formatCode="&quot;US$m &quot;#,##0_);\(#,##0\)"/>
    <numFmt numFmtId="169" formatCode="#,##0&quot; MW&quot;"/>
    <numFmt numFmtId="170" formatCode="#,##0&quot; GWh&quot;"/>
    <numFmt numFmtId="171" formatCode="_(* #,##0_);_(* \(#,##0\);_(* &quot;-&quot;??_);_(@_)"/>
    <numFmt numFmtId="172" formatCode="_(* #,##0.0_);_(* \(#,##0.0\);_(* &quot;-&quot;??_);_(@_)"/>
  </numFmts>
  <fonts count="39"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0"/>
      <color theme="1"/>
      <name val="Calibri"/>
      <family val="2"/>
      <scheme val="minor"/>
    </font>
    <font>
      <sz val="11"/>
      <color theme="0" tint="-0.499984740745262"/>
      <name val="Calibri"/>
      <family val="2"/>
      <scheme val="minor"/>
    </font>
    <font>
      <sz val="10"/>
      <color rgb="FF3F3F76"/>
      <name val="Calibri"/>
      <family val="2"/>
      <scheme val="minor"/>
    </font>
    <font>
      <b/>
      <sz val="11"/>
      <name val="Calibri"/>
      <family val="2"/>
      <scheme val="minor"/>
    </font>
    <font>
      <b/>
      <sz val="11"/>
      <color theme="0" tint="-0.499984740745262"/>
      <name val="Calibri"/>
      <family val="2"/>
      <scheme val="minor"/>
    </font>
    <font>
      <sz val="11"/>
      <color theme="0" tint="-0.34998626667073579"/>
      <name val="Calibri"/>
      <family val="2"/>
      <scheme val="minor"/>
    </font>
    <font>
      <sz val="10"/>
      <name val="Calibri"/>
      <family val="2"/>
      <scheme val="minor"/>
    </font>
    <font>
      <sz val="8"/>
      <color rgb="FF3F3F76"/>
      <name val="Calibri"/>
      <family val="2"/>
      <scheme val="minor"/>
    </font>
    <font>
      <sz val="12"/>
      <name val="Calibri"/>
      <family val="2"/>
      <scheme val="minor"/>
    </font>
    <font>
      <b/>
      <sz val="12"/>
      <name val="Calibri"/>
      <family val="2"/>
      <scheme val="minor"/>
    </font>
    <font>
      <i/>
      <sz val="12"/>
      <name val="Calibri"/>
      <family val="2"/>
      <scheme val="minor"/>
    </font>
    <font>
      <i/>
      <sz val="9"/>
      <color rgb="FF3F3F76"/>
      <name val="Calibri"/>
      <family val="2"/>
      <scheme val="minor"/>
    </font>
    <font>
      <i/>
      <sz val="9"/>
      <color theme="1"/>
      <name val="Calibri"/>
      <family val="2"/>
      <scheme val="minor"/>
    </font>
    <font>
      <b/>
      <sz val="11"/>
      <color theme="0" tint="-0.34998626667073579"/>
      <name val="Calibri"/>
      <family val="2"/>
      <scheme val="minor"/>
    </font>
    <font>
      <i/>
      <sz val="9"/>
      <color indexed="8"/>
      <name val="Calibri"/>
      <family val="2"/>
      <scheme val="minor"/>
    </font>
    <font>
      <b/>
      <sz val="11"/>
      <color indexed="8"/>
      <name val="Calibri"/>
      <family val="2"/>
      <scheme val="minor"/>
    </font>
    <font>
      <sz val="11"/>
      <color theme="1"/>
      <name val="Times New Roman"/>
      <family val="1"/>
    </font>
    <font>
      <b/>
      <sz val="12"/>
      <color rgb="FF3F3F76"/>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1"/>
      <color theme="11"/>
      <name val="Calibri"/>
      <family val="2"/>
      <scheme val="minor"/>
    </font>
    <font>
      <i/>
      <sz val="12"/>
      <color rgb="FF3F3F76"/>
      <name val="Calibri"/>
      <family val="2"/>
      <scheme val="minor"/>
    </font>
    <font>
      <sz val="9"/>
      <color rgb="FF3F3F76"/>
      <name val="Calibri"/>
      <family val="2"/>
      <scheme val="minor"/>
    </font>
    <font>
      <b/>
      <i/>
      <sz val="12"/>
      <name val="Calibri"/>
      <family val="2"/>
      <scheme val="minor"/>
    </font>
    <font>
      <sz val="9"/>
      <color indexed="81"/>
      <name val="Tahoma"/>
      <family val="2"/>
    </font>
    <font>
      <b/>
      <sz val="9"/>
      <color indexed="81"/>
      <name val="Tahoma"/>
      <family val="2"/>
    </font>
    <font>
      <sz val="10"/>
      <color theme="5" tint="-0.249977111117893"/>
      <name val="Calibri"/>
      <family val="2"/>
      <scheme val="minor"/>
    </font>
    <font>
      <vertAlign val="subscript"/>
      <sz val="11"/>
      <color rgb="FF3F3F76"/>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rgb="FF7F7F7F"/>
      </left>
      <right/>
      <top/>
      <bottom/>
      <diagonal/>
    </border>
    <border>
      <left style="thin">
        <color auto="1"/>
      </left>
      <right style="thin">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double">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double">
        <color auto="1"/>
      </right>
      <top style="double">
        <color auto="1"/>
      </top>
      <bottom style="medium">
        <color auto="1"/>
      </bottom>
      <diagonal/>
    </border>
    <border>
      <left style="double">
        <color auto="1"/>
      </left>
      <right style="double">
        <color auto="1"/>
      </right>
      <top/>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style="double">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ouble">
        <color auto="1"/>
      </left>
      <right style="double">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double">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double">
        <color auto="1"/>
      </right>
      <top style="medium">
        <color auto="1"/>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diagonal/>
    </border>
    <border>
      <left style="thin">
        <color auto="1"/>
      </left>
      <right/>
      <top style="medium">
        <color auto="1"/>
      </top>
      <bottom style="thin">
        <color auto="1"/>
      </bottom>
      <diagonal/>
    </border>
    <border>
      <left style="double">
        <color auto="1"/>
      </left>
      <right style="double">
        <color auto="1"/>
      </right>
      <top/>
      <bottom style="medium">
        <color auto="1"/>
      </bottom>
      <diagonal/>
    </border>
    <border>
      <left/>
      <right/>
      <top/>
      <bottom style="medium">
        <color auto="1"/>
      </bottom>
      <diagonal/>
    </border>
    <border>
      <left/>
      <right style="double">
        <color auto="1"/>
      </right>
      <top/>
      <bottom style="medium">
        <color auto="1"/>
      </bottom>
      <diagonal/>
    </border>
    <border>
      <left/>
      <right/>
      <top style="medium">
        <color auto="1"/>
      </top>
      <bottom style="thin">
        <color auto="1"/>
      </bottom>
      <diagonal/>
    </border>
    <border>
      <left style="double">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style="medium">
        <color auto="1"/>
      </top>
      <bottom/>
      <diagonal/>
    </border>
    <border>
      <left style="thin">
        <color auto="1"/>
      </left>
      <right style="double">
        <color auto="1"/>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auto="1"/>
      </left>
      <right/>
      <top style="medium">
        <color auto="1"/>
      </top>
      <bottom style="double">
        <color auto="1"/>
      </bottom>
      <diagonal/>
    </border>
    <border>
      <left style="thin">
        <color auto="1"/>
      </left>
      <right style="thin">
        <color auto="1"/>
      </right>
      <top/>
      <bottom style="medium">
        <color auto="1"/>
      </bottom>
      <diagonal/>
    </border>
    <border>
      <left style="thin">
        <color auto="1"/>
      </left>
      <right style="double">
        <color auto="1"/>
      </right>
      <top style="medium">
        <color auto="1"/>
      </top>
      <bottom/>
      <diagonal/>
    </border>
    <border>
      <left style="thin">
        <color auto="1"/>
      </left>
      <right/>
      <top style="thin">
        <color auto="1"/>
      </top>
      <bottom style="medium">
        <color auto="1"/>
      </bottom>
      <diagonal/>
    </border>
    <border>
      <left style="thin">
        <color auto="1"/>
      </left>
      <right/>
      <top/>
      <bottom/>
      <diagonal/>
    </border>
    <border>
      <left/>
      <right/>
      <top style="thin">
        <color auto="1"/>
      </top>
      <bottom/>
      <diagonal/>
    </border>
    <border>
      <left/>
      <right/>
      <top style="thin">
        <color theme="0" tint="-0.24994659260841701"/>
      </top>
      <bottom style="thin">
        <color theme="0" tint="-0.2499465926084170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double">
        <color auto="1"/>
      </right>
      <top style="thin">
        <color auto="1"/>
      </top>
      <bottom style="medium">
        <color auto="1"/>
      </bottom>
      <diagonal/>
    </border>
    <border>
      <left/>
      <right style="double">
        <color auto="1"/>
      </right>
      <top style="thin">
        <color auto="1"/>
      </top>
      <bottom style="thin">
        <color auto="1"/>
      </bottom>
      <diagonal/>
    </border>
    <border>
      <left style="double">
        <color auto="1"/>
      </left>
      <right/>
      <top/>
      <bottom style="medium">
        <color auto="1"/>
      </bottom>
      <diagonal/>
    </border>
    <border>
      <left/>
      <right/>
      <top style="thin">
        <color auto="1"/>
      </top>
      <bottom style="thin">
        <color auto="1"/>
      </bottom>
      <diagonal/>
    </border>
  </borders>
  <cellStyleXfs count="305">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539">
    <xf numFmtId="0" fontId="0" fillId="0" borderId="0" xfId="0"/>
    <xf numFmtId="0" fontId="0" fillId="0" borderId="0" xfId="0" applyProtection="1">
      <protection locked="0"/>
    </xf>
    <xf numFmtId="0" fontId="7" fillId="0" borderId="3" xfId="0" applyFont="1" applyBorder="1" applyProtection="1">
      <protection hidden="1"/>
    </xf>
    <xf numFmtId="0" fontId="0" fillId="0" borderId="0" xfId="0" applyBorder="1" applyAlignment="1" applyProtection="1">
      <protection hidden="1"/>
    </xf>
    <xf numFmtId="165" fontId="0" fillId="0" borderId="0" xfId="1" applyNumberFormat="1" applyFont="1" applyBorder="1" applyAlignment="1" applyProtection="1">
      <alignment horizontal="left"/>
      <protection hidden="1"/>
    </xf>
    <xf numFmtId="166" fontId="0" fillId="0" borderId="0" xfId="0" applyNumberFormat="1" applyBorder="1" applyAlignment="1" applyProtection="1">
      <alignment horizontal="left"/>
      <protection hidden="1"/>
    </xf>
    <xf numFmtId="3" fontId="2" fillId="0" borderId="18" xfId="2" applyNumberFormat="1" applyFill="1" applyBorder="1" applyAlignment="1" applyProtection="1">
      <alignment horizontal="right" vertical="center"/>
      <protection locked="0"/>
    </xf>
    <xf numFmtId="168" fontId="9" fillId="0" borderId="41" xfId="2" applyNumberFormat="1" applyFont="1" applyFill="1" applyBorder="1" applyAlignment="1" applyProtection="1">
      <alignment wrapText="1"/>
      <protection locked="0"/>
    </xf>
    <xf numFmtId="168" fontId="2" fillId="4" borderId="41" xfId="2" applyNumberFormat="1" applyFill="1" applyBorder="1" applyAlignment="1" applyProtection="1">
      <alignment wrapText="1"/>
      <protection locked="0"/>
    </xf>
    <xf numFmtId="168" fontId="9" fillId="0" borderId="29" xfId="2" applyNumberFormat="1" applyFont="1" applyFill="1" applyBorder="1" applyAlignment="1" applyProtection="1">
      <alignment wrapText="1"/>
      <protection locked="0"/>
    </xf>
    <xf numFmtId="168" fontId="2" fillId="4" borderId="29" xfId="2" applyNumberFormat="1" applyFill="1" applyBorder="1" applyAlignment="1" applyProtection="1">
      <alignment wrapText="1"/>
      <protection locked="0"/>
    </xf>
    <xf numFmtId="168" fontId="9" fillId="0" borderId="44" xfId="2" applyNumberFormat="1" applyFont="1" applyFill="1" applyBorder="1" applyAlignment="1" applyProtection="1">
      <alignment wrapText="1"/>
      <protection locked="0"/>
    </xf>
    <xf numFmtId="168" fontId="2" fillId="4" borderId="44" xfId="2" applyNumberFormat="1" applyFill="1" applyBorder="1" applyAlignment="1" applyProtection="1">
      <alignment wrapText="1"/>
      <protection locked="0"/>
    </xf>
    <xf numFmtId="0" fontId="9" fillId="0" borderId="48" xfId="2" applyNumberFormat="1" applyFont="1" applyFill="1" applyBorder="1" applyAlignment="1" applyProtection="1">
      <alignment wrapText="1"/>
      <protection locked="0"/>
    </xf>
    <xf numFmtId="0" fontId="2" fillId="4" borderId="48" xfId="2" applyNumberFormat="1" applyFill="1" applyBorder="1" applyAlignment="1" applyProtection="1">
      <alignment wrapText="1"/>
      <protection locked="0"/>
    </xf>
    <xf numFmtId="0" fontId="9" fillId="4" borderId="50" xfId="2" applyNumberFormat="1" applyFont="1" applyFill="1" applyBorder="1" applyAlignment="1" applyProtection="1">
      <alignment wrapText="1"/>
      <protection locked="0"/>
    </xf>
    <xf numFmtId="169" fontId="9" fillId="0" borderId="29" xfId="2" applyNumberFormat="1" applyFont="1" applyFill="1" applyBorder="1" applyAlignment="1" applyProtection="1">
      <alignment horizontal="right" wrapText="1"/>
      <protection locked="0"/>
    </xf>
    <xf numFmtId="169" fontId="9" fillId="4" borderId="29" xfId="2" applyNumberFormat="1" applyFont="1" applyFill="1" applyBorder="1" applyAlignment="1" applyProtection="1">
      <alignment horizontal="right" wrapText="1"/>
      <protection locked="0"/>
    </xf>
    <xf numFmtId="169" fontId="9" fillId="4" borderId="9" xfId="2" applyNumberFormat="1" applyFont="1" applyFill="1" applyBorder="1" applyAlignment="1" applyProtection="1">
      <alignment wrapText="1"/>
      <protection locked="0"/>
    </xf>
    <xf numFmtId="3" fontId="4" fillId="0" borderId="48" xfId="0" applyNumberFormat="1" applyFon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0" fontId="0" fillId="4" borderId="29"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46" xfId="0" applyFill="1" applyBorder="1" applyAlignment="1" applyProtection="1">
      <alignment vertical="center" wrapText="1"/>
      <protection locked="0"/>
    </xf>
    <xf numFmtId="170" fontId="9" fillId="0" borderId="48" xfId="1" applyNumberFormat="1" applyFont="1" applyFill="1" applyBorder="1" applyAlignment="1" applyProtection="1">
      <alignment vertical="top" wrapText="1"/>
      <protection locked="0"/>
    </xf>
    <xf numFmtId="170" fontId="9" fillId="4" borderId="48" xfId="1" applyNumberFormat="1" applyFont="1" applyFill="1" applyBorder="1" applyAlignment="1" applyProtection="1">
      <alignment vertical="top" wrapText="1"/>
      <protection locked="0"/>
    </xf>
    <xf numFmtId="170" fontId="9" fillId="4" borderId="50" xfId="1" applyNumberFormat="1" applyFont="1" applyFill="1" applyBorder="1" applyAlignment="1" applyProtection="1">
      <alignment vertical="top" wrapText="1"/>
      <protection locked="0"/>
    </xf>
    <xf numFmtId="4" fontId="12" fillId="4" borderId="29" xfId="2" applyNumberFormat="1" applyFont="1" applyFill="1" applyBorder="1" applyAlignment="1" applyProtection="1">
      <alignment vertical="center" wrapText="1"/>
      <protection locked="0"/>
    </xf>
    <xf numFmtId="0" fontId="17" fillId="4" borderId="61" xfId="2" applyFont="1" applyFill="1" applyBorder="1" applyAlignment="1" applyProtection="1">
      <alignment vertical="center" wrapText="1"/>
      <protection locked="0"/>
    </xf>
    <xf numFmtId="3" fontId="2" fillId="4" borderId="29" xfId="2" applyNumberFormat="1" applyFill="1" applyBorder="1" applyAlignment="1" applyProtection="1">
      <alignment vertical="center" wrapText="1"/>
      <protection locked="0"/>
    </xf>
    <xf numFmtId="0" fontId="0" fillId="0" borderId="63" xfId="0" applyBorder="1" applyAlignment="1" applyProtection="1">
      <alignment horizontal="left" vertical="top"/>
      <protection locked="0"/>
    </xf>
    <xf numFmtId="0" fontId="7" fillId="0" borderId="3" xfId="0" applyFont="1" applyBorder="1" applyAlignment="1" applyProtection="1">
      <alignment vertical="center"/>
      <protection hidden="1"/>
    </xf>
    <xf numFmtId="0" fontId="0" fillId="0" borderId="4" xfId="0" applyBorder="1" applyAlignment="1" applyProtection="1">
      <protection hidden="1"/>
    </xf>
    <xf numFmtId="165" fontId="0" fillId="0" borderId="0" xfId="4" applyNumberFormat="1" applyFont="1" applyBorder="1" applyAlignment="1" applyProtection="1">
      <alignment horizontal="left"/>
      <protection hidden="1"/>
    </xf>
    <xf numFmtId="169" fontId="2" fillId="4" borderId="29" xfId="2" applyNumberFormat="1" applyFill="1" applyBorder="1" applyAlignment="1" applyProtection="1">
      <alignment wrapText="1"/>
      <protection locked="0"/>
    </xf>
    <xf numFmtId="4" fontId="2" fillId="4" borderId="29" xfId="2" applyNumberFormat="1" applyFill="1" applyBorder="1" applyAlignment="1" applyProtection="1">
      <alignment horizontal="left" vertical="top" wrapText="1"/>
      <protection locked="0"/>
    </xf>
    <xf numFmtId="0" fontId="24" fillId="0" borderId="0" xfId="0" applyFont="1" applyProtection="1">
      <protection locked="0"/>
    </xf>
    <xf numFmtId="3" fontId="2" fillId="4" borderId="26" xfId="2" applyNumberFormat="1" applyFill="1" applyBorder="1" applyAlignment="1" applyProtection="1">
      <protection locked="0"/>
    </xf>
    <xf numFmtId="4" fontId="2" fillId="4" borderId="32" xfId="2" applyNumberFormat="1" applyFill="1" applyBorder="1" applyAlignment="1" applyProtection="1">
      <alignment horizontal="left" wrapText="1"/>
      <protection locked="0"/>
    </xf>
    <xf numFmtId="4" fontId="2" fillId="4" borderId="33" xfId="2" applyNumberFormat="1" applyFill="1" applyBorder="1" applyAlignment="1" applyProtection="1">
      <alignment horizontal="left" wrapText="1"/>
      <protection locked="0"/>
    </xf>
    <xf numFmtId="1" fontId="2" fillId="4" borderId="29" xfId="2" applyNumberFormat="1" applyFill="1" applyBorder="1" applyAlignment="1" applyProtection="1">
      <alignment wrapText="1"/>
      <protection locked="0"/>
    </xf>
    <xf numFmtId="1" fontId="9" fillId="4" borderId="2" xfId="2" applyNumberFormat="1" applyFont="1" applyFill="1" applyBorder="1" applyAlignment="1" applyProtection="1">
      <alignment wrapText="1"/>
      <protection locked="0"/>
    </xf>
    <xf numFmtId="170" fontId="2" fillId="4" borderId="48" xfId="1" applyNumberFormat="1" applyFont="1" applyFill="1" applyBorder="1" applyAlignment="1" applyProtection="1">
      <alignment vertical="center" wrapText="1"/>
      <protection locked="0"/>
    </xf>
    <xf numFmtId="170" fontId="9" fillId="4" borderId="9" xfId="1" applyNumberFormat="1" applyFont="1" applyFill="1" applyBorder="1" applyAlignment="1" applyProtection="1">
      <alignment vertical="center" wrapText="1"/>
      <protection locked="0"/>
    </xf>
    <xf numFmtId="0" fontId="2" fillId="4" borderId="61" xfId="2" applyFill="1" applyBorder="1" applyAlignment="1" applyProtection="1">
      <alignment horizontal="left" vertical="top" wrapText="1"/>
      <protection locked="0"/>
    </xf>
    <xf numFmtId="0" fontId="2" fillId="4" borderId="29" xfId="2" applyFill="1" applyBorder="1" applyAlignment="1" applyProtection="1">
      <alignment vertical="center" wrapText="1"/>
      <protection locked="0"/>
    </xf>
    <xf numFmtId="0" fontId="18" fillId="0" borderId="0" xfId="0" applyFont="1" applyProtection="1">
      <protection locked="0"/>
    </xf>
    <xf numFmtId="168" fontId="9" fillId="4" borderId="41" xfId="2" applyNumberFormat="1" applyFont="1" applyFill="1" applyBorder="1" applyAlignment="1" applyProtection="1">
      <alignment wrapText="1"/>
      <protection locked="0"/>
    </xf>
    <xf numFmtId="168" fontId="9" fillId="4" borderId="29" xfId="2" applyNumberFormat="1" applyFont="1" applyFill="1" applyBorder="1" applyAlignment="1" applyProtection="1">
      <alignment wrapText="1"/>
      <protection locked="0"/>
    </xf>
    <xf numFmtId="168" fontId="9" fillId="4" borderId="44" xfId="2" applyNumberFormat="1" applyFont="1" applyFill="1" applyBorder="1" applyAlignment="1" applyProtection="1">
      <alignment wrapText="1"/>
      <protection locked="0"/>
    </xf>
    <xf numFmtId="0" fontId="9" fillId="4" borderId="48" xfId="2" applyNumberFormat="1" applyFont="1" applyFill="1" applyBorder="1" applyAlignment="1" applyProtection="1">
      <alignment wrapText="1"/>
      <protection locked="0"/>
    </xf>
    <xf numFmtId="1" fontId="13" fillId="4" borderId="48" xfId="3" applyNumberFormat="1" applyFont="1" applyFill="1" applyBorder="1" applyAlignment="1" applyProtection="1">
      <alignment horizontal="center" vertical="center" wrapText="1"/>
      <protection locked="0"/>
    </xf>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0" fontId="25" fillId="0" borderId="0" xfId="0" applyFont="1" applyAlignment="1" applyProtection="1">
      <alignment horizontal="right"/>
    </xf>
    <xf numFmtId="14" fontId="25" fillId="0" borderId="0" xfId="0" applyNumberFormat="1" applyFont="1" applyAlignment="1" applyProtection="1">
      <alignment horizontal="center"/>
    </xf>
    <xf numFmtId="0" fontId="0" fillId="0" borderId="4" xfId="0" applyBorder="1" applyProtection="1"/>
    <xf numFmtId="0" fontId="7" fillId="0" borderId="4" xfId="0" applyFont="1" applyBorder="1" applyAlignment="1" applyProtection="1">
      <alignment horizontal="right"/>
    </xf>
    <xf numFmtId="0" fontId="0" fillId="0" borderId="0" xfId="0" applyBorder="1" applyAlignment="1" applyProtection="1"/>
    <xf numFmtId="0" fontId="7" fillId="0" borderId="0" xfId="0" applyFont="1" applyBorder="1" applyAlignment="1" applyProtection="1"/>
    <xf numFmtId="0" fontId="26" fillId="6" borderId="0" xfId="0" applyFont="1" applyFill="1" applyAlignment="1" applyProtection="1">
      <alignment wrapText="1"/>
    </xf>
    <xf numFmtId="0" fontId="7" fillId="0" borderId="7" xfId="0" applyFont="1" applyBorder="1" applyAlignment="1" applyProtection="1"/>
    <xf numFmtId="0" fontId="0" fillId="0" borderId="7" xfId="0" applyBorder="1" applyAlignment="1" applyProtection="1"/>
    <xf numFmtId="0" fontId="0" fillId="0" borderId="0" xfId="0" applyBorder="1" applyProtection="1"/>
    <xf numFmtId="0" fontId="0" fillId="0" borderId="2" xfId="0" applyFill="1" applyBorder="1" applyAlignment="1" applyProtection="1"/>
    <xf numFmtId="0" fontId="7" fillId="0" borderId="8" xfId="0" applyFont="1" applyBorder="1" applyAlignment="1" applyProtection="1">
      <alignment horizontal="right"/>
    </xf>
    <xf numFmtId="0" fontId="0" fillId="0" borderId="7" xfId="0" applyBorder="1" applyProtection="1"/>
    <xf numFmtId="0" fontId="7" fillId="0" borderId="10" xfId="0" applyFont="1" applyBorder="1" applyAlignment="1" applyProtection="1">
      <alignment horizontal="right"/>
    </xf>
    <xf numFmtId="0" fontId="7" fillId="0" borderId="11" xfId="0" applyFont="1" applyBorder="1" applyAlignment="1" applyProtection="1">
      <alignment horizontal="right"/>
    </xf>
    <xf numFmtId="0" fontId="0" fillId="0" borderId="11" xfId="0" applyBorder="1" applyAlignment="1" applyProtection="1">
      <alignment horizontal="right"/>
    </xf>
    <xf numFmtId="167" fontId="0" fillId="0" borderId="11" xfId="0" applyNumberFormat="1" applyBorder="1" applyAlignment="1" applyProtection="1">
      <alignment horizontal="left"/>
    </xf>
    <xf numFmtId="0" fontId="0" fillId="0" borderId="11" xfId="0" applyBorder="1" applyAlignment="1" applyProtection="1">
      <alignment horizontal="left"/>
    </xf>
    <xf numFmtId="0" fontId="7" fillId="0" borderId="11" xfId="0" applyFont="1" applyBorder="1" applyAlignment="1" applyProtection="1"/>
    <xf numFmtId="0" fontId="0" fillId="0" borderId="12"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2" fillId="4" borderId="1" xfId="2" applyFill="1" applyBorder="1" applyAlignment="1" applyProtection="1">
      <alignment wrapText="1"/>
    </xf>
    <xf numFmtId="0" fontId="9" fillId="0" borderId="17"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2" xfId="0" applyFont="1" applyBorder="1" applyAlignment="1" applyProtection="1">
      <alignment horizontal="center" wrapText="1"/>
    </xf>
    <xf numFmtId="0" fontId="9" fillId="0" borderId="23" xfId="0" applyFont="1" applyBorder="1" applyAlignment="1" applyProtection="1">
      <alignment horizontal="center" wrapText="1"/>
    </xf>
    <xf numFmtId="0" fontId="15" fillId="0" borderId="23" xfId="0" applyFont="1" applyBorder="1" applyAlignment="1" applyProtection="1">
      <alignment horizontal="center" wrapText="1"/>
    </xf>
    <xf numFmtId="0" fontId="15" fillId="0" borderId="24" xfId="0" applyFont="1" applyBorder="1" applyAlignment="1" applyProtection="1">
      <alignment horizontal="center" wrapText="1"/>
    </xf>
    <xf numFmtId="0" fontId="9" fillId="0" borderId="21" xfId="0" applyFont="1" applyBorder="1" applyAlignment="1" applyProtection="1">
      <alignment horizontal="center" wrapText="1"/>
    </xf>
    <xf numFmtId="0" fontId="4" fillId="0" borderId="20" xfId="0" applyFont="1" applyBorder="1" applyAlignment="1" applyProtection="1">
      <alignment vertical="top" wrapText="1"/>
    </xf>
    <xf numFmtId="3" fontId="2" fillId="0" borderId="25" xfId="2" applyNumberFormat="1" applyFill="1" applyBorder="1" applyAlignment="1" applyProtection="1"/>
    <xf numFmtId="3" fontId="11" fillId="0" borderId="27" xfId="2" applyNumberFormat="1" applyFont="1" applyFill="1" applyBorder="1" applyAlignment="1" applyProtection="1"/>
    <xf numFmtId="3" fontId="15" fillId="0" borderId="2" xfId="2" applyNumberFormat="1" applyFont="1" applyFill="1" applyBorder="1" applyAlignment="1" applyProtection="1"/>
    <xf numFmtId="3" fontId="15" fillId="0" borderId="28" xfId="2" applyNumberFormat="1" applyFont="1" applyFill="1" applyBorder="1" applyAlignment="1" applyProtection="1"/>
    <xf numFmtId="3" fontId="9" fillId="0" borderId="29" xfId="2" applyNumberFormat="1" applyFont="1" applyFill="1" applyBorder="1" applyAlignment="1" applyProtection="1"/>
    <xf numFmtId="0" fontId="4" fillId="0" borderId="30" xfId="0" applyFont="1" applyBorder="1" applyAlignment="1" applyProtection="1">
      <alignment vertical="top" wrapText="1"/>
    </xf>
    <xf numFmtId="0" fontId="4" fillId="0" borderId="34" xfId="0" applyFont="1" applyBorder="1" applyAlignment="1" applyProtection="1">
      <alignment vertical="top" wrapText="1"/>
    </xf>
    <xf numFmtId="4" fontId="2" fillId="0" borderId="6" xfId="2" applyNumberFormat="1" applyFill="1" applyBorder="1" applyAlignment="1" applyProtection="1">
      <alignment horizontal="left"/>
    </xf>
    <xf numFmtId="168" fontId="13" fillId="0" borderId="34" xfId="2" applyNumberFormat="1" applyFont="1" applyFill="1" applyBorder="1" applyAlignment="1" applyProtection="1">
      <alignment horizontal="right"/>
    </xf>
    <xf numFmtId="168" fontId="13" fillId="0" borderId="35" xfId="2" applyNumberFormat="1" applyFont="1" applyFill="1" applyBorder="1" applyAlignment="1" applyProtection="1">
      <alignment horizontal="right"/>
    </xf>
    <xf numFmtId="168" fontId="23" fillId="0" borderId="35" xfId="2" applyNumberFormat="1" applyFont="1" applyFill="1" applyBorder="1" applyAlignment="1" applyProtection="1">
      <alignment horizontal="right"/>
    </xf>
    <xf numFmtId="168" fontId="23" fillId="0" borderId="36" xfId="2" applyNumberFormat="1" applyFont="1" applyFill="1" applyBorder="1" applyAlignment="1" applyProtection="1">
      <alignment horizontal="right"/>
    </xf>
    <xf numFmtId="0" fontId="4" fillId="0" borderId="37" xfId="0" applyFont="1" applyBorder="1" applyAlignment="1" applyProtection="1">
      <alignment horizontal="left" vertical="top" wrapText="1"/>
    </xf>
    <xf numFmtId="168" fontId="13" fillId="0" borderId="37" xfId="3" applyNumberFormat="1" applyFont="1" applyFill="1" applyBorder="1" applyAlignment="1" applyProtection="1">
      <alignment wrapText="1"/>
    </xf>
    <xf numFmtId="168" fontId="13" fillId="0" borderId="39" xfId="3" applyNumberFormat="1" applyFont="1" applyFill="1" applyBorder="1" applyAlignment="1" applyProtection="1">
      <alignment wrapText="1"/>
    </xf>
    <xf numFmtId="168" fontId="23" fillId="0" borderId="39" xfId="3" applyNumberFormat="1" applyFont="1" applyFill="1" applyBorder="1" applyAlignment="1" applyProtection="1">
      <alignment wrapText="1"/>
    </xf>
    <xf numFmtId="168" fontId="23" fillId="0" borderId="40" xfId="3" applyNumberFormat="1" applyFont="1" applyFill="1" applyBorder="1" applyAlignment="1" applyProtection="1">
      <alignment wrapText="1"/>
    </xf>
    <xf numFmtId="0" fontId="0" fillId="0" borderId="41" xfId="0" applyBorder="1" applyAlignment="1" applyProtection="1">
      <alignment vertical="top" wrapText="1"/>
    </xf>
    <xf numFmtId="168" fontId="2" fillId="0" borderId="41" xfId="2" applyNumberFormat="1" applyFill="1" applyBorder="1" applyAlignment="1" applyProtection="1">
      <alignment wrapText="1"/>
    </xf>
    <xf numFmtId="168" fontId="9" fillId="0" borderId="42" xfId="2" applyNumberFormat="1" applyFont="1" applyFill="1" applyBorder="1" applyAlignment="1" applyProtection="1">
      <alignment wrapText="1"/>
    </xf>
    <xf numFmtId="168" fontId="15" fillId="0" borderId="9" xfId="2" applyNumberFormat="1" applyFont="1" applyFill="1" applyBorder="1" applyAlignment="1" applyProtection="1">
      <alignment wrapText="1"/>
    </xf>
    <xf numFmtId="168" fontId="15" fillId="0" borderId="43" xfId="2" applyNumberFormat="1" applyFont="1" applyFill="1" applyBorder="1" applyAlignment="1" applyProtection="1">
      <alignment wrapText="1"/>
    </xf>
    <xf numFmtId="168" fontId="9" fillId="0" borderId="41" xfId="2" applyNumberFormat="1" applyFont="1" applyFill="1" applyBorder="1" applyAlignment="1" applyProtection="1">
      <alignment wrapText="1"/>
    </xf>
    <xf numFmtId="0" fontId="0" fillId="4" borderId="29" xfId="0" applyFill="1" applyBorder="1" applyAlignment="1" applyProtection="1">
      <alignment vertical="top" wrapText="1"/>
    </xf>
    <xf numFmtId="168" fontId="2" fillId="0" borderId="29" xfId="2" applyNumberFormat="1" applyFill="1" applyBorder="1" applyAlignment="1" applyProtection="1">
      <alignment wrapText="1"/>
    </xf>
    <xf numFmtId="168" fontId="9" fillId="0" borderId="27" xfId="2" applyNumberFormat="1" applyFont="1" applyFill="1" applyBorder="1" applyAlignment="1" applyProtection="1">
      <alignment wrapText="1"/>
    </xf>
    <xf numFmtId="168" fontId="15" fillId="0" borderId="2" xfId="2" applyNumberFormat="1" applyFont="1" applyFill="1" applyBorder="1" applyAlignment="1" applyProtection="1">
      <alignment wrapText="1"/>
    </xf>
    <xf numFmtId="168" fontId="15" fillId="0" borderId="28" xfId="2" applyNumberFormat="1" applyFont="1" applyFill="1" applyBorder="1" applyAlignment="1" applyProtection="1">
      <alignment wrapText="1"/>
    </xf>
    <xf numFmtId="0" fontId="0" fillId="0" borderId="29" xfId="0" applyBorder="1" applyAlignment="1" applyProtection="1">
      <alignment vertical="top" wrapText="1"/>
    </xf>
    <xf numFmtId="0" fontId="0" fillId="0" borderId="44" xfId="0" applyBorder="1" applyAlignment="1" applyProtection="1">
      <alignment vertical="top" wrapText="1"/>
    </xf>
    <xf numFmtId="168" fontId="2" fillId="0" borderId="44" xfId="2" applyNumberFormat="1" applyFill="1" applyBorder="1" applyAlignment="1" applyProtection="1">
      <alignment wrapText="1"/>
    </xf>
    <xf numFmtId="168" fontId="9" fillId="0" borderId="45" xfId="2" applyNumberFormat="1" applyFont="1" applyFill="1" applyBorder="1" applyAlignment="1" applyProtection="1">
      <alignment wrapText="1"/>
    </xf>
    <xf numFmtId="168" fontId="15" fillId="0" borderId="46" xfId="2" applyNumberFormat="1" applyFont="1" applyFill="1" applyBorder="1" applyAlignment="1" applyProtection="1">
      <alignment wrapText="1"/>
    </xf>
    <xf numFmtId="168" fontId="15" fillId="0" borderId="47" xfId="2" applyNumberFormat="1" applyFont="1" applyFill="1" applyBorder="1" applyAlignment="1" applyProtection="1">
      <alignment wrapText="1"/>
    </xf>
    <xf numFmtId="168" fontId="9" fillId="0" borderId="38" xfId="2" applyNumberFormat="1" applyFont="1" applyFill="1" applyBorder="1" applyAlignment="1" applyProtection="1">
      <alignment wrapText="1"/>
    </xf>
    <xf numFmtId="0" fontId="0" fillId="0" borderId="29" xfId="0" applyBorder="1" applyAlignment="1" applyProtection="1">
      <alignment horizontal="right" vertical="center" wrapText="1"/>
    </xf>
    <xf numFmtId="0" fontId="2" fillId="0" borderId="48" xfId="2" applyNumberFormat="1" applyFill="1" applyBorder="1" applyAlignment="1" applyProtection="1">
      <alignment wrapText="1"/>
    </xf>
    <xf numFmtId="0" fontId="9" fillId="0" borderId="49" xfId="2" applyNumberFormat="1" applyFont="1" applyFill="1" applyBorder="1" applyAlignment="1" applyProtection="1">
      <alignment wrapText="1"/>
    </xf>
    <xf numFmtId="0" fontId="15" fillId="0" borderId="50" xfId="2" applyNumberFormat="1" applyFont="1" applyFill="1" applyBorder="1" applyAlignment="1" applyProtection="1">
      <alignment wrapText="1"/>
    </xf>
    <xf numFmtId="0" fontId="15" fillId="0" borderId="51" xfId="2" applyNumberFormat="1" applyFont="1" applyFill="1" applyBorder="1" applyAlignment="1" applyProtection="1">
      <alignment wrapText="1"/>
    </xf>
    <xf numFmtId="0" fontId="9" fillId="0" borderId="48" xfId="2" applyNumberFormat="1" applyFont="1" applyFill="1" applyBorder="1" applyAlignment="1" applyProtection="1">
      <alignment wrapText="1"/>
    </xf>
    <xf numFmtId="0" fontId="0" fillId="0" borderId="31" xfId="0" applyBorder="1" applyAlignment="1" applyProtection="1">
      <alignment vertical="top" wrapText="1"/>
    </xf>
    <xf numFmtId="4" fontId="2" fillId="4" borderId="31" xfId="2" applyNumberFormat="1" applyFill="1" applyBorder="1" applyAlignment="1" applyProtection="1">
      <alignment horizontal="left" wrapText="1"/>
    </xf>
    <xf numFmtId="4" fontId="2" fillId="4" borderId="32" xfId="2" applyNumberFormat="1" applyFill="1" applyBorder="1" applyAlignment="1" applyProtection="1">
      <alignment horizontal="left" wrapText="1"/>
    </xf>
    <xf numFmtId="4" fontId="2" fillId="4" borderId="33" xfId="2" applyNumberFormat="1" applyFill="1" applyBorder="1" applyAlignment="1" applyProtection="1">
      <alignment horizontal="left" wrapText="1"/>
    </xf>
    <xf numFmtId="0" fontId="4" fillId="0" borderId="41" xfId="0" applyFont="1" applyBorder="1" applyAlignment="1" applyProtection="1">
      <alignment vertical="top" wrapText="1"/>
    </xf>
    <xf numFmtId="169" fontId="13" fillId="3" borderId="48" xfId="3" applyNumberFormat="1" applyFont="1" applyBorder="1" applyAlignment="1" applyProtection="1">
      <alignment wrapText="1"/>
    </xf>
    <xf numFmtId="169" fontId="13" fillId="3" borderId="65" xfId="3" applyNumberFormat="1" applyFont="1" applyBorder="1" applyAlignment="1" applyProtection="1">
      <alignment wrapText="1"/>
    </xf>
    <xf numFmtId="169" fontId="13" fillId="3" borderId="54" xfId="3" applyNumberFormat="1" applyFont="1" applyBorder="1" applyAlignment="1" applyProtection="1">
      <alignment wrapText="1"/>
    </xf>
    <xf numFmtId="169" fontId="23" fillId="3" borderId="48" xfId="3" applyNumberFormat="1" applyFont="1" applyBorder="1" applyAlignment="1" applyProtection="1">
      <alignment wrapText="1"/>
    </xf>
    <xf numFmtId="169" fontId="23" fillId="3" borderId="53" xfId="3" applyNumberFormat="1" applyFont="1" applyBorder="1" applyAlignment="1" applyProtection="1">
      <alignment wrapText="1"/>
    </xf>
    <xf numFmtId="4" fontId="2" fillId="0" borderId="29" xfId="2" applyNumberFormat="1" applyFill="1" applyBorder="1" applyAlignment="1" applyProtection="1">
      <alignment wrapText="1"/>
    </xf>
    <xf numFmtId="169" fontId="2" fillId="0" borderId="29" xfId="2" applyNumberFormat="1" applyFill="1" applyBorder="1" applyAlignment="1" applyProtection="1">
      <alignment wrapText="1"/>
    </xf>
    <xf numFmtId="169" fontId="9" fillId="0" borderId="67" xfId="2" applyNumberFormat="1" applyFont="1" applyFill="1" applyBorder="1" applyAlignment="1" applyProtection="1">
      <alignment wrapText="1"/>
    </xf>
    <xf numFmtId="169" fontId="15" fillId="0" borderId="9" xfId="2" applyNumberFormat="1" applyFont="1" applyFill="1" applyBorder="1" applyAlignment="1" applyProtection="1">
      <alignment wrapText="1"/>
    </xf>
    <xf numFmtId="169" fontId="15" fillId="0" borderId="43" xfId="2" applyNumberFormat="1" applyFont="1" applyFill="1" applyBorder="1" applyAlignment="1" applyProtection="1">
      <alignment wrapText="1"/>
    </xf>
    <xf numFmtId="169" fontId="9" fillId="0" borderId="41" xfId="2" applyNumberFormat="1" applyFont="1" applyFill="1" applyBorder="1" applyAlignment="1" applyProtection="1">
      <alignment wrapText="1"/>
    </xf>
    <xf numFmtId="4" fontId="2" fillId="4" borderId="29" xfId="2" applyNumberFormat="1" applyFill="1" applyBorder="1" applyAlignment="1" applyProtection="1">
      <alignment wrapText="1"/>
    </xf>
    <xf numFmtId="3" fontId="13" fillId="0" borderId="48" xfId="3" applyNumberFormat="1" applyFont="1" applyFill="1" applyBorder="1" applyAlignment="1" applyProtection="1">
      <alignment horizontal="center" vertical="center" wrapText="1"/>
    </xf>
    <xf numFmtId="1" fontId="13" fillId="3" borderId="48" xfId="3" applyNumberFormat="1" applyFont="1" applyBorder="1" applyAlignment="1" applyProtection="1">
      <alignment horizontal="center" vertical="center" wrapText="1"/>
    </xf>
    <xf numFmtId="1" fontId="13" fillId="0" borderId="42" xfId="3" applyNumberFormat="1" applyFont="1" applyFill="1" applyBorder="1" applyAlignment="1" applyProtection="1">
      <alignment horizontal="center" vertical="center" wrapText="1"/>
    </xf>
    <xf numFmtId="1" fontId="13" fillId="3" borderId="42" xfId="3" applyNumberFormat="1" applyFont="1" applyBorder="1" applyAlignment="1" applyProtection="1">
      <alignment horizontal="center" vertical="center" wrapText="1"/>
    </xf>
    <xf numFmtId="1" fontId="23" fillId="3" borderId="9" xfId="3" applyNumberFormat="1" applyFont="1" applyBorder="1" applyAlignment="1" applyProtection="1">
      <alignment horizontal="center" vertical="center" wrapText="1"/>
    </xf>
    <xf numFmtId="1" fontId="23" fillId="3" borderId="71" xfId="3" applyNumberFormat="1" applyFont="1" applyBorder="1" applyAlignment="1" applyProtection="1">
      <alignment horizontal="center" vertical="center" wrapText="1"/>
    </xf>
    <xf numFmtId="1" fontId="2" fillId="0" borderId="29" xfId="2" applyNumberFormat="1" applyFill="1" applyBorder="1" applyAlignment="1" applyProtection="1">
      <alignment wrapText="1"/>
    </xf>
    <xf numFmtId="1" fontId="9" fillId="0" borderId="27" xfId="2" applyNumberFormat="1" applyFont="1" applyFill="1" applyBorder="1" applyAlignment="1" applyProtection="1">
      <alignment wrapText="1"/>
    </xf>
    <xf numFmtId="1" fontId="15" fillId="0" borderId="2" xfId="2" applyNumberFormat="1" applyFont="1" applyFill="1" applyBorder="1" applyAlignment="1" applyProtection="1">
      <alignment wrapText="1"/>
    </xf>
    <xf numFmtId="1" fontId="15" fillId="0" borderId="62" xfId="2" applyNumberFormat="1" applyFont="1" applyFill="1" applyBorder="1" applyAlignment="1" applyProtection="1">
      <alignment wrapText="1"/>
    </xf>
    <xf numFmtId="0" fontId="0" fillId="0" borderId="30" xfId="0" applyBorder="1" applyAlignment="1" applyProtection="1">
      <alignment vertical="top" wrapText="1"/>
    </xf>
    <xf numFmtId="0" fontId="0" fillId="0" borderId="0" xfId="0" applyAlignment="1" applyProtection="1">
      <alignment vertical="center"/>
    </xf>
    <xf numFmtId="170" fontId="2" fillId="0" borderId="48" xfId="1" applyNumberFormat="1" applyFont="1" applyFill="1" applyBorder="1" applyAlignment="1" applyProtection="1">
      <alignment vertical="center" wrapText="1"/>
    </xf>
    <xf numFmtId="170" fontId="9" fillId="0" borderId="42" xfId="1" applyNumberFormat="1" applyFont="1" applyFill="1" applyBorder="1" applyAlignment="1" applyProtection="1">
      <alignment vertical="center" wrapText="1"/>
    </xf>
    <xf numFmtId="170" fontId="15" fillId="0" borderId="50" xfId="1" applyNumberFormat="1" applyFont="1" applyFill="1" applyBorder="1" applyAlignment="1" applyProtection="1">
      <alignment vertical="center" wrapText="1"/>
    </xf>
    <xf numFmtId="170" fontId="2" fillId="0" borderId="51" xfId="1" applyNumberFormat="1" applyFont="1" applyFill="1" applyBorder="1" applyAlignment="1" applyProtection="1">
      <alignment vertical="center" wrapText="1"/>
    </xf>
    <xf numFmtId="4" fontId="2" fillId="4" borderId="58" xfId="2" applyNumberFormat="1" applyFill="1" applyBorder="1" applyAlignment="1" applyProtection="1">
      <alignment horizontal="left" wrapText="1"/>
    </xf>
    <xf numFmtId="4" fontId="2" fillId="0" borderId="29" xfId="2" applyNumberFormat="1" applyFill="1" applyBorder="1" applyAlignment="1" applyProtection="1">
      <alignment horizontal="left" vertical="top" wrapText="1"/>
    </xf>
    <xf numFmtId="0" fontId="9" fillId="0" borderId="27" xfId="2" applyFont="1" applyFill="1" applyBorder="1" applyAlignment="1" applyProtection="1">
      <alignment vertical="center" wrapText="1"/>
    </xf>
    <xf numFmtId="0" fontId="2" fillId="0" borderId="2" xfId="2" applyFill="1" applyBorder="1" applyAlignment="1" applyProtection="1">
      <alignment vertical="center" wrapText="1"/>
    </xf>
    <xf numFmtId="0" fontId="2" fillId="0" borderId="62" xfId="2" applyFill="1" applyBorder="1" applyAlignment="1" applyProtection="1">
      <alignment vertical="center" wrapText="1"/>
    </xf>
    <xf numFmtId="0" fontId="2" fillId="5" borderId="0" xfId="2" applyFill="1" applyBorder="1" applyAlignment="1" applyProtection="1">
      <alignment vertical="center" wrapText="1"/>
    </xf>
    <xf numFmtId="0" fontId="2" fillId="5" borderId="78" xfId="2" applyFill="1" applyBorder="1" applyAlignment="1" applyProtection="1">
      <alignment vertical="center" wrapText="1"/>
    </xf>
    <xf numFmtId="0" fontId="0" fillId="0" borderId="78" xfId="0" applyFill="1" applyBorder="1" applyProtection="1"/>
    <xf numFmtId="0" fontId="0" fillId="0" borderId="78" xfId="0" applyFill="1" applyBorder="1" applyAlignment="1" applyProtection="1">
      <alignment wrapText="1"/>
    </xf>
    <xf numFmtId="0" fontId="0" fillId="0" borderId="7" xfId="0" applyBorder="1" applyAlignment="1" applyProtection="1">
      <alignment wrapText="1"/>
    </xf>
    <xf numFmtId="0" fontId="9" fillId="0" borderId="0" xfId="0" applyFont="1" applyFill="1" applyBorder="1" applyAlignment="1" applyProtection="1">
      <alignment wrapText="1"/>
    </xf>
    <xf numFmtId="0" fontId="9"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right" vertical="center" wrapText="1"/>
    </xf>
    <xf numFmtId="0" fontId="2" fillId="0" borderId="0" xfId="2" applyFill="1"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xf numFmtId="0" fontId="0" fillId="0" borderId="0" xfId="0" applyFill="1" applyProtection="1"/>
    <xf numFmtId="0" fontId="4" fillId="0" borderId="0" xfId="0" applyFont="1" applyAlignment="1" applyProtection="1">
      <alignment horizontal="right"/>
    </xf>
    <xf numFmtId="14" fontId="4" fillId="0" borderId="0" xfId="0" applyNumberFormat="1" applyFont="1" applyAlignment="1" applyProtection="1">
      <alignment horizontal="center"/>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3" xfId="0" applyBorder="1" applyAlignment="1" applyProtection="1">
      <alignment horizontal="center" wrapText="1"/>
    </xf>
    <xf numFmtId="0" fontId="0" fillId="0" borderId="24" xfId="0" applyBorder="1" applyAlignment="1" applyProtection="1">
      <alignment horizontal="center" wrapText="1"/>
    </xf>
    <xf numFmtId="0" fontId="10" fillId="0" borderId="13" xfId="0" applyFont="1" applyBorder="1" applyAlignment="1" applyProtection="1">
      <alignment horizontal="center" vertical="center" wrapText="1"/>
    </xf>
    <xf numFmtId="3" fontId="2" fillId="0" borderId="25" xfId="2" applyNumberFormat="1" applyFill="1" applyBorder="1" applyAlignment="1" applyProtection="1">
      <alignment horizontal="right" vertical="center"/>
    </xf>
    <xf numFmtId="3" fontId="11" fillId="0" borderId="27" xfId="2" applyNumberFormat="1" applyFont="1" applyFill="1" applyBorder="1" applyAlignment="1" applyProtection="1">
      <alignment vertical="center"/>
    </xf>
    <xf numFmtId="3" fontId="2" fillId="0" borderId="2" xfId="2" applyNumberFormat="1" applyFill="1" applyBorder="1" applyAlignment="1" applyProtection="1"/>
    <xf numFmtId="3" fontId="2" fillId="0" borderId="28" xfId="2" applyNumberFormat="1" applyFill="1" applyBorder="1" applyAlignment="1" applyProtection="1"/>
    <xf numFmtId="4" fontId="12" fillId="0" borderId="6" xfId="2" applyNumberFormat="1" applyFont="1" applyFill="1" applyBorder="1" applyAlignment="1" applyProtection="1">
      <alignment horizontal="left" vertical="top" wrapText="1"/>
    </xf>
    <xf numFmtId="168" fontId="13" fillId="0" borderId="34" xfId="2" applyNumberFormat="1" applyFont="1" applyFill="1" applyBorder="1" applyAlignment="1" applyProtection="1">
      <alignment horizontal="right" vertical="top" wrapText="1"/>
    </xf>
    <xf numFmtId="168" fontId="13" fillId="0" borderId="35" xfId="2" applyNumberFormat="1" applyFont="1" applyFill="1" applyBorder="1" applyAlignment="1" applyProtection="1">
      <alignment horizontal="right" vertical="top" wrapText="1"/>
    </xf>
    <xf numFmtId="168" fontId="14" fillId="0" borderId="35" xfId="2" applyNumberFormat="1" applyFont="1" applyFill="1" applyBorder="1" applyAlignment="1" applyProtection="1">
      <alignment horizontal="right" vertical="top" wrapText="1"/>
    </xf>
    <xf numFmtId="168" fontId="14" fillId="0" borderId="36" xfId="2" applyNumberFormat="1" applyFont="1" applyFill="1" applyBorder="1" applyAlignment="1" applyProtection="1">
      <alignment horizontal="right" vertical="top" wrapText="1"/>
    </xf>
    <xf numFmtId="168" fontId="2" fillId="0" borderId="9" xfId="2" applyNumberFormat="1" applyFill="1" applyBorder="1" applyAlignment="1" applyProtection="1">
      <alignment wrapText="1"/>
    </xf>
    <xf numFmtId="168" fontId="2" fillId="0" borderId="43" xfId="2" applyNumberFormat="1" applyFill="1" applyBorder="1" applyAlignment="1" applyProtection="1">
      <alignment wrapText="1"/>
    </xf>
    <xf numFmtId="168" fontId="2" fillId="0" borderId="2" xfId="2" applyNumberFormat="1" applyFill="1" applyBorder="1" applyAlignment="1" applyProtection="1">
      <alignment wrapText="1"/>
    </xf>
    <xf numFmtId="168" fontId="2" fillId="0" borderId="28" xfId="2" applyNumberFormat="1" applyFill="1" applyBorder="1" applyAlignment="1" applyProtection="1">
      <alignment wrapText="1"/>
    </xf>
    <xf numFmtId="168" fontId="2" fillId="0" borderId="46" xfId="2" applyNumberFormat="1" applyFill="1" applyBorder="1" applyAlignment="1" applyProtection="1">
      <alignment wrapText="1"/>
    </xf>
    <xf numFmtId="168" fontId="2" fillId="0" borderId="47" xfId="2" applyNumberFormat="1" applyFill="1" applyBorder="1" applyAlignment="1" applyProtection="1">
      <alignment wrapText="1"/>
    </xf>
    <xf numFmtId="0" fontId="2" fillId="0" borderId="50" xfId="2" applyNumberFormat="1" applyFill="1" applyBorder="1" applyAlignment="1" applyProtection="1">
      <alignment wrapText="1"/>
    </xf>
    <xf numFmtId="0" fontId="2" fillId="0" borderId="51" xfId="2" applyNumberFormat="1" applyFill="1" applyBorder="1" applyAlignment="1" applyProtection="1">
      <alignment wrapText="1"/>
    </xf>
    <xf numFmtId="0" fontId="13" fillId="0" borderId="48" xfId="0" applyFont="1" applyBorder="1" applyAlignment="1" applyProtection="1">
      <alignment vertical="top" wrapText="1"/>
    </xf>
    <xf numFmtId="169" fontId="13" fillId="3" borderId="48" xfId="3" applyNumberFormat="1" applyFont="1" applyBorder="1" applyAlignment="1" applyProtection="1">
      <alignment horizontal="right" wrapText="1"/>
    </xf>
    <xf numFmtId="169" fontId="13" fillId="3" borderId="53" xfId="3" applyNumberFormat="1" applyFont="1" applyBorder="1" applyAlignment="1" applyProtection="1">
      <alignment horizontal="right" wrapText="1"/>
    </xf>
    <xf numFmtId="169" fontId="13" fillId="3" borderId="50" xfId="3" applyNumberFormat="1" applyFont="1" applyBorder="1" applyAlignment="1" applyProtection="1">
      <alignment horizontal="right" wrapText="1"/>
    </xf>
    <xf numFmtId="169" fontId="14" fillId="3" borderId="54" xfId="3" applyNumberFormat="1" applyFont="1" applyBorder="1" applyAlignment="1" applyProtection="1">
      <alignment horizontal="right" wrapText="1"/>
    </xf>
    <xf numFmtId="169" fontId="14" fillId="3" borderId="48" xfId="3" applyNumberFormat="1" applyFont="1" applyBorder="1" applyAlignment="1" applyProtection="1">
      <alignment horizontal="right" wrapText="1"/>
    </xf>
    <xf numFmtId="169" fontId="14" fillId="3" borderId="53" xfId="3" applyNumberFormat="1" applyFont="1" applyBorder="1" applyAlignment="1" applyProtection="1">
      <alignment horizontal="right" wrapText="1"/>
    </xf>
    <xf numFmtId="4" fontId="9" fillId="0" borderId="29" xfId="2" applyNumberFormat="1" applyFont="1" applyFill="1" applyBorder="1" applyAlignment="1" applyProtection="1">
      <alignment wrapText="1"/>
    </xf>
    <xf numFmtId="169" fontId="9" fillId="0" borderId="29" xfId="2" applyNumberFormat="1" applyFont="1" applyFill="1" applyBorder="1" applyAlignment="1" applyProtection="1">
      <alignment wrapText="1"/>
    </xf>
    <xf numFmtId="169" fontId="9" fillId="0" borderId="43" xfId="2" applyNumberFormat="1" applyFont="1" applyFill="1" applyBorder="1" applyAlignment="1" applyProtection="1">
      <alignment horizontal="right" wrapText="1"/>
    </xf>
    <xf numFmtId="169" fontId="11" fillId="0" borderId="42" xfId="2" applyNumberFormat="1" applyFont="1" applyFill="1" applyBorder="1" applyAlignment="1" applyProtection="1">
      <alignment wrapText="1"/>
    </xf>
    <xf numFmtId="169" fontId="11" fillId="0" borderId="9" xfId="2" applyNumberFormat="1" applyFont="1" applyFill="1" applyBorder="1" applyAlignment="1" applyProtection="1">
      <alignment wrapText="1"/>
    </xf>
    <xf numFmtId="169" fontId="11" fillId="0" borderId="43" xfId="2" applyNumberFormat="1" applyFont="1" applyFill="1" applyBorder="1" applyAlignment="1" applyProtection="1">
      <alignment wrapText="1"/>
    </xf>
    <xf numFmtId="4" fontId="9" fillId="4" borderId="29" xfId="2" applyNumberFormat="1" applyFont="1" applyFill="1" applyBorder="1" applyAlignment="1" applyProtection="1">
      <alignment wrapText="1"/>
    </xf>
    <xf numFmtId="0" fontId="9" fillId="0" borderId="30" xfId="0" applyFont="1" applyBorder="1" applyAlignment="1" applyProtection="1">
      <alignment vertical="top" wrapText="1"/>
    </xf>
    <xf numFmtId="3" fontId="4" fillId="0" borderId="48" xfId="0" applyNumberFormat="1" applyFont="1" applyBorder="1" applyAlignment="1" applyProtection="1">
      <alignment horizontal="center" vertical="center" wrapText="1"/>
    </xf>
    <xf numFmtId="3" fontId="4" fillId="0" borderId="49" xfId="0" applyNumberFormat="1" applyFont="1" applyBorder="1" applyAlignment="1" applyProtection="1">
      <alignment horizontal="center" vertical="center" wrapText="1"/>
    </xf>
    <xf numFmtId="3" fontId="4" fillId="0" borderId="50" xfId="0" applyNumberFormat="1" applyFont="1" applyBorder="1" applyAlignment="1" applyProtection="1">
      <alignment horizontal="center" vertical="center" wrapText="1"/>
    </xf>
    <xf numFmtId="3" fontId="14" fillId="0" borderId="50" xfId="0" applyNumberFormat="1" applyFont="1" applyBorder="1" applyAlignment="1" applyProtection="1">
      <alignment horizontal="center" vertical="center" wrapText="1"/>
    </xf>
    <xf numFmtId="3" fontId="14" fillId="0" borderId="56" xfId="0" applyNumberFormat="1" applyFont="1" applyBorder="1" applyAlignment="1" applyProtection="1">
      <alignment horizontal="center" vertical="center" wrapText="1"/>
    </xf>
    <xf numFmtId="0" fontId="0" fillId="0" borderId="29" xfId="0" applyBorder="1" applyAlignment="1" applyProtection="1">
      <alignment vertical="center" wrapText="1"/>
    </xf>
    <xf numFmtId="0" fontId="0" fillId="0" borderId="27" xfId="0" applyBorder="1" applyAlignment="1" applyProtection="1">
      <alignment vertical="center" wrapText="1"/>
    </xf>
    <xf numFmtId="0" fontId="0" fillId="0" borderId="2" xfId="0" applyBorder="1" applyAlignment="1" applyProtection="1">
      <alignment vertical="center" wrapText="1"/>
    </xf>
    <xf numFmtId="0" fontId="0" fillId="0" borderId="28"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170" fontId="9" fillId="0" borderId="48" xfId="1" applyNumberFormat="1" applyFont="1" applyFill="1" applyBorder="1" applyAlignment="1" applyProtection="1">
      <alignment vertical="top" wrapText="1"/>
    </xf>
    <xf numFmtId="170" fontId="9" fillId="0" borderId="49" xfId="1" applyNumberFormat="1" applyFont="1" applyFill="1" applyBorder="1" applyAlignment="1" applyProtection="1">
      <alignment vertical="top" wrapText="1"/>
    </xf>
    <xf numFmtId="170" fontId="9" fillId="0" borderId="50" xfId="1" applyNumberFormat="1" applyFont="1" applyFill="1" applyBorder="1" applyAlignment="1" applyProtection="1">
      <alignment vertical="top" wrapText="1"/>
    </xf>
    <xf numFmtId="170" fontId="9" fillId="0" borderId="51" xfId="1" applyNumberFormat="1" applyFont="1" applyFill="1" applyBorder="1" applyAlignment="1" applyProtection="1">
      <alignment vertical="top" wrapText="1"/>
    </xf>
    <xf numFmtId="0" fontId="9" fillId="0" borderId="57" xfId="0" applyFont="1" applyBorder="1" applyAlignment="1" applyProtection="1">
      <alignment vertical="top" wrapText="1"/>
    </xf>
    <xf numFmtId="3" fontId="12" fillId="0" borderId="29" xfId="2" applyNumberFormat="1" applyFont="1" applyFill="1" applyBorder="1" applyAlignment="1" applyProtection="1">
      <alignment horizontal="right" vertical="center" wrapText="1"/>
    </xf>
    <xf numFmtId="0" fontId="21" fillId="5" borderId="0" xfId="2" applyFont="1" applyFill="1" applyBorder="1" applyAlignment="1" applyProtection="1">
      <alignment vertical="center" wrapText="1"/>
    </xf>
    <xf numFmtId="0" fontId="22" fillId="0" borderId="0" xfId="0" applyFont="1" applyProtection="1"/>
    <xf numFmtId="3" fontId="2" fillId="0" borderId="62" xfId="2" applyNumberFormat="1" applyFill="1" applyBorder="1" applyAlignment="1" applyProtection="1">
      <alignment vertical="center" wrapText="1"/>
    </xf>
    <xf numFmtId="0" fontId="5" fillId="0" borderId="0" xfId="0" applyFont="1" applyProtection="1">
      <protection locked="0"/>
    </xf>
    <xf numFmtId="0" fontId="6" fillId="0" borderId="0" xfId="0" applyFont="1" applyProtection="1">
      <protection locked="0"/>
    </xf>
    <xf numFmtId="0" fontId="4" fillId="0" borderId="0" xfId="0" applyFont="1" applyProtection="1">
      <protection locked="0"/>
    </xf>
    <xf numFmtId="0" fontId="7" fillId="0" borderId="4" xfId="0" applyFont="1" applyBorder="1" applyAlignment="1" applyProtection="1">
      <alignment horizontal="right" vertical="center"/>
      <protection locked="0"/>
    </xf>
    <xf numFmtId="0" fontId="0" fillId="0" borderId="0" xfId="0" applyBorder="1" applyAlignment="1" applyProtection="1">
      <protection locked="0"/>
    </xf>
    <xf numFmtId="0" fontId="0" fillId="0" borderId="7" xfId="0" applyBorder="1" applyAlignment="1" applyProtection="1">
      <protection locked="0"/>
    </xf>
    <xf numFmtId="0" fontId="0" fillId="0" borderId="0" xfId="0" applyBorder="1" applyProtection="1">
      <protection locked="0"/>
    </xf>
    <xf numFmtId="0" fontId="0" fillId="0" borderId="11" xfId="0" applyBorder="1" applyProtection="1">
      <protection locked="0"/>
    </xf>
    <xf numFmtId="0" fontId="4" fillId="0" borderId="0" xfId="0" applyFont="1" applyBorder="1" applyAlignment="1" applyProtection="1">
      <alignment horizontal="left" vertical="center" wrapText="1"/>
      <protection locked="0"/>
    </xf>
    <xf numFmtId="4" fontId="2" fillId="4" borderId="2" xfId="2" applyNumberFormat="1" applyFill="1" applyBorder="1" applyAlignment="1" applyProtection="1">
      <alignment wrapText="1"/>
      <protection locked="0"/>
    </xf>
    <xf numFmtId="0" fontId="7" fillId="0" borderId="11" xfId="0" applyFont="1" applyBorder="1" applyAlignment="1" applyProtection="1">
      <protection locked="0"/>
    </xf>
    <xf numFmtId="0" fontId="4" fillId="0" borderId="0" xfId="0" applyFont="1" applyBorder="1" applyAlignment="1" applyProtection="1">
      <alignment horizontal="right" vertical="center" wrapText="1"/>
      <protection locked="0"/>
    </xf>
    <xf numFmtId="0" fontId="0" fillId="0" borderId="0" xfId="0" applyBorder="1" applyAlignment="1" applyProtection="1">
      <alignment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4" fontId="12" fillId="4" borderId="2" xfId="2" applyNumberFormat="1" applyFont="1" applyFill="1" applyBorder="1" applyAlignment="1" applyProtection="1">
      <alignment vertical="top" wrapText="1"/>
      <protection locked="0"/>
    </xf>
    <xf numFmtId="4" fontId="12" fillId="4" borderId="2" xfId="2" applyNumberFormat="1" applyFont="1" applyFill="1" applyBorder="1" applyAlignment="1" applyProtection="1">
      <alignment horizontal="left" vertical="top" wrapText="1"/>
      <protection locked="0"/>
    </xf>
    <xf numFmtId="0" fontId="10" fillId="0" borderId="17"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73" xfId="0" applyFont="1" applyBorder="1" applyAlignment="1" applyProtection="1">
      <alignment horizontal="center" wrapText="1"/>
      <protection locked="0"/>
    </xf>
    <xf numFmtId="0" fontId="10" fillId="0" borderId="74" xfId="0" applyFont="1" applyBorder="1" applyAlignment="1" applyProtection="1">
      <alignment horizontal="center" wrapText="1"/>
      <protection locked="0"/>
    </xf>
    <xf numFmtId="0" fontId="10" fillId="0" borderId="79" xfId="0" applyFont="1" applyBorder="1" applyAlignment="1" applyProtection="1">
      <alignment horizontal="center" wrapText="1"/>
      <protection locked="0"/>
    </xf>
    <xf numFmtId="0" fontId="10" fillId="0" borderId="13" xfId="0" applyFont="1" applyBorder="1" applyAlignment="1" applyProtection="1">
      <alignment vertical="center" wrapText="1"/>
      <protection locked="0"/>
    </xf>
    <xf numFmtId="1" fontId="12" fillId="4" borderId="2" xfId="2" applyNumberFormat="1" applyFont="1" applyFill="1" applyBorder="1" applyAlignment="1" applyProtection="1">
      <alignment horizontal="center" wrapText="1"/>
      <protection locked="0"/>
    </xf>
    <xf numFmtId="1" fontId="12" fillId="4" borderId="2" xfId="2" applyNumberFormat="1" applyFont="1" applyFill="1" applyBorder="1" applyAlignment="1" applyProtection="1">
      <alignment wrapText="1"/>
      <protection locked="0"/>
    </xf>
    <xf numFmtId="0" fontId="28" fillId="0" borderId="41" xfId="0" applyFont="1" applyBorder="1" applyAlignment="1" applyProtection="1">
      <alignment horizontal="center" vertical="top" wrapText="1"/>
      <protection locked="0"/>
    </xf>
    <xf numFmtId="0" fontId="28" fillId="0" borderId="2" xfId="0" applyFont="1" applyBorder="1" applyAlignment="1" applyProtection="1">
      <alignment horizontal="center" vertical="top" wrapText="1"/>
      <protection locked="0"/>
    </xf>
    <xf numFmtId="4" fontId="12" fillId="4" borderId="29" xfId="2" applyNumberFormat="1" applyFont="1" applyFill="1" applyBorder="1" applyAlignment="1" applyProtection="1">
      <alignment horizontal="left" vertical="top" wrapText="1"/>
      <protection locked="0"/>
    </xf>
    <xf numFmtId="0" fontId="12" fillId="4" borderId="61" xfId="2" applyFont="1" applyFill="1" applyBorder="1" applyAlignment="1" applyProtection="1">
      <alignment horizontal="center" vertical="center" wrapText="1"/>
      <protection locked="0"/>
    </xf>
    <xf numFmtId="0" fontId="12" fillId="4" borderId="9" xfId="2" applyFont="1" applyFill="1" applyBorder="1" applyAlignment="1" applyProtection="1">
      <alignment vertical="center" wrapText="1"/>
      <protection locked="0"/>
    </xf>
    <xf numFmtId="0" fontId="12" fillId="4" borderId="71" xfId="2" applyFont="1" applyFill="1" applyBorder="1" applyAlignment="1" applyProtection="1">
      <alignment vertical="center" wrapText="1"/>
      <protection locked="0"/>
    </xf>
    <xf numFmtId="0" fontId="28" fillId="0" borderId="48" xfId="0" applyFont="1" applyBorder="1" applyAlignment="1" applyProtection="1">
      <alignment horizontal="center" vertical="top" wrapText="1"/>
      <protection locked="0"/>
    </xf>
    <xf numFmtId="0" fontId="10" fillId="0" borderId="21" xfId="0" applyFont="1" applyBorder="1" applyAlignment="1" applyProtection="1">
      <alignment vertical="center" wrapText="1"/>
      <protection locked="0"/>
    </xf>
    <xf numFmtId="4" fontId="12" fillId="4" borderId="0" xfId="2" applyNumberFormat="1" applyFont="1" applyFill="1" applyBorder="1" applyAlignment="1" applyProtection="1">
      <alignment wrapText="1"/>
      <protection locked="0"/>
    </xf>
    <xf numFmtId="0" fontId="28" fillId="0" borderId="50" xfId="0" applyFont="1" applyBorder="1" applyAlignment="1" applyProtection="1">
      <alignment horizontal="center" vertical="top" wrapText="1"/>
      <protection locked="0"/>
    </xf>
    <xf numFmtId="3" fontId="12" fillId="4" borderId="50" xfId="2" applyNumberFormat="1" applyFont="1" applyFill="1" applyBorder="1" applyAlignment="1" applyProtection="1">
      <alignment wrapText="1"/>
      <protection locked="0"/>
    </xf>
    <xf numFmtId="0" fontId="10" fillId="0" borderId="48" xfId="0" applyFont="1" applyBorder="1" applyAlignment="1" applyProtection="1">
      <alignment horizontal="center" vertical="top" wrapText="1"/>
      <protection locked="0"/>
    </xf>
    <xf numFmtId="0" fontId="12" fillId="4" borderId="61" xfId="2" applyFont="1" applyFill="1" applyBorder="1" applyAlignment="1" applyProtection="1">
      <alignment horizontal="right" vertical="center" wrapText="1"/>
      <protection locked="0"/>
    </xf>
    <xf numFmtId="0" fontId="12" fillId="4" borderId="2" xfId="2" applyFont="1" applyFill="1" applyBorder="1" applyAlignment="1" applyProtection="1">
      <alignment horizontal="right" vertical="center" wrapText="1"/>
      <protection locked="0"/>
    </xf>
    <xf numFmtId="0" fontId="28" fillId="4" borderId="48" xfId="0" applyFont="1" applyFill="1" applyBorder="1" applyAlignment="1" applyProtection="1">
      <alignment horizontal="center" vertical="top" wrapText="1"/>
      <protection locked="0"/>
    </xf>
    <xf numFmtId="0" fontId="28" fillId="4" borderId="41" xfId="0" applyFont="1" applyFill="1" applyBorder="1" applyAlignment="1" applyProtection="1">
      <alignment horizontal="center" vertical="top" wrapText="1"/>
      <protection locked="0"/>
    </xf>
    <xf numFmtId="0" fontId="28" fillId="4" borderId="50" xfId="0" applyFont="1" applyFill="1" applyBorder="1" applyAlignment="1" applyProtection="1">
      <alignment horizontal="center" vertical="top" wrapText="1"/>
      <protection locked="0"/>
    </xf>
    <xf numFmtId="0" fontId="28" fillId="4" borderId="2" xfId="0" applyFont="1" applyFill="1" applyBorder="1" applyAlignment="1" applyProtection="1">
      <alignment horizontal="center" vertical="top" wrapText="1"/>
      <protection locked="0"/>
    </xf>
    <xf numFmtId="0" fontId="10" fillId="4" borderId="45" xfId="0" applyFont="1" applyFill="1" applyBorder="1" applyAlignment="1" applyProtection="1">
      <alignment horizontal="center" vertical="center" wrapText="1"/>
      <protection locked="0"/>
    </xf>
    <xf numFmtId="0" fontId="28" fillId="4" borderId="38" xfId="0" applyFont="1" applyFill="1" applyBorder="1" applyAlignment="1" applyProtection="1">
      <alignment horizontal="center" vertical="top" wrapText="1"/>
      <protection locked="0"/>
    </xf>
    <xf numFmtId="0" fontId="10" fillId="4" borderId="13" xfId="0" applyFont="1" applyFill="1" applyBorder="1" applyAlignment="1" applyProtection="1">
      <alignment horizontal="center" vertical="center" wrapText="1"/>
      <protection locked="0"/>
    </xf>
    <xf numFmtId="171" fontId="10" fillId="4" borderId="13" xfId="1" applyNumberFormat="1" applyFont="1" applyFill="1" applyBorder="1" applyAlignment="1" applyProtection="1">
      <alignment vertical="center" wrapText="1"/>
      <protection locked="0"/>
    </xf>
    <xf numFmtId="0" fontId="10" fillId="4" borderId="21" xfId="0" applyFont="1" applyFill="1" applyBorder="1" applyAlignment="1" applyProtection="1">
      <alignment horizontal="left" vertical="top"/>
      <protection locked="0"/>
    </xf>
    <xf numFmtId="0" fontId="0" fillId="0" borderId="7" xfId="0" applyBorder="1" applyAlignment="1" applyProtection="1">
      <protection hidden="1"/>
    </xf>
    <xf numFmtId="0" fontId="7" fillId="0" borderId="0" xfId="0" applyFont="1" applyBorder="1" applyAlignment="1" applyProtection="1">
      <protection locked="0"/>
    </xf>
    <xf numFmtId="0" fontId="0" fillId="0" borderId="5" xfId="0" applyBorder="1" applyAlignment="1" applyProtection="1">
      <protection hidden="1"/>
    </xf>
    <xf numFmtId="0" fontId="4" fillId="0" borderId="0" xfId="0" applyFont="1" applyBorder="1" applyAlignment="1" applyProtection="1">
      <alignment horizontal="right"/>
      <protection hidden="1"/>
    </xf>
    <xf numFmtId="0" fontId="13" fillId="0" borderId="0" xfId="0" applyFont="1" applyBorder="1" applyAlignment="1" applyProtection="1">
      <alignment horizontal="right"/>
      <protection locked="0"/>
    </xf>
    <xf numFmtId="0" fontId="7" fillId="0" borderId="6" xfId="0" applyFont="1" applyBorder="1" applyAlignment="1" applyProtection="1">
      <alignment vertical="center"/>
      <protection locked="0"/>
    </xf>
    <xf numFmtId="0" fontId="7" fillId="0" borderId="0" xfId="0" applyFont="1" applyBorder="1" applyAlignment="1" applyProtection="1">
      <alignment horizontal="right" vertical="center"/>
      <protection locked="0"/>
    </xf>
    <xf numFmtId="0" fontId="7" fillId="0" borderId="0" xfId="0" applyFont="1" applyBorder="1" applyAlignment="1" applyProtection="1">
      <alignment horizontal="right"/>
      <protection locked="0"/>
    </xf>
    <xf numFmtId="0" fontId="7" fillId="0" borderId="0" xfId="0" applyFont="1" applyBorder="1" applyAlignment="1" applyProtection="1">
      <alignment vertical="center"/>
      <protection locked="0"/>
    </xf>
    <xf numFmtId="0" fontId="0" fillId="0" borderId="0" xfId="0" applyBorder="1" applyAlignment="1" applyProtection="1">
      <alignment horizontal="right"/>
      <protection locked="0"/>
    </xf>
    <xf numFmtId="0" fontId="4" fillId="0" borderId="11" xfId="0" applyFont="1" applyBorder="1" applyAlignment="1" applyProtection="1">
      <alignment horizontal="right"/>
      <protection locked="0"/>
    </xf>
    <xf numFmtId="15" fontId="0" fillId="0" borderId="11" xfId="0" applyNumberFormat="1" applyBorder="1" applyProtection="1">
      <protection locked="0"/>
    </xf>
    <xf numFmtId="0" fontId="19" fillId="0" borderId="11" xfId="0" applyFont="1" applyBorder="1" applyAlignment="1" applyProtection="1">
      <protection locked="0"/>
    </xf>
    <xf numFmtId="14" fontId="0" fillId="0" borderId="12" xfId="0" applyNumberFormat="1" applyFill="1" applyBorder="1" applyAlignment="1" applyProtection="1">
      <alignment horizontal="center"/>
      <protection locked="0"/>
    </xf>
    <xf numFmtId="166" fontId="4" fillId="0" borderId="11" xfId="0" applyNumberFormat="1" applyFont="1" applyBorder="1" applyAlignment="1" applyProtection="1">
      <alignment horizontal="right"/>
      <protection hidden="1"/>
    </xf>
    <xf numFmtId="0" fontId="0" fillId="4" borderId="2" xfId="0" applyFill="1" applyBorder="1" applyAlignment="1" applyProtection="1">
      <protection hidden="1"/>
    </xf>
    <xf numFmtId="0" fontId="19" fillId="0" borderId="11" xfId="0" applyFont="1" applyFill="1" applyBorder="1" applyAlignment="1" applyProtection="1">
      <protection locked="0"/>
    </xf>
    <xf numFmtId="3" fontId="28" fillId="0" borderId="48" xfId="0" applyNumberFormat="1" applyFont="1" applyBorder="1" applyAlignment="1" applyProtection="1">
      <alignment horizontal="center" vertical="top" wrapText="1"/>
      <protection locked="0"/>
    </xf>
    <xf numFmtId="17" fontId="0" fillId="0" borderId="0" xfId="0" applyNumberFormat="1" applyBorder="1" applyAlignment="1" applyProtection="1">
      <alignment horizontal="left"/>
      <protection hidden="1"/>
    </xf>
    <xf numFmtId="6" fontId="0" fillId="0" borderId="0" xfId="0" applyNumberFormat="1" applyBorder="1" applyAlignment="1" applyProtection="1">
      <alignment horizontal="left"/>
      <protection hidden="1"/>
    </xf>
    <xf numFmtId="166" fontId="0" fillId="0" borderId="11" xfId="0" applyNumberFormat="1" applyFont="1" applyBorder="1" applyAlignment="1" applyProtection="1">
      <alignment horizontal="left"/>
      <protection hidden="1"/>
    </xf>
    <xf numFmtId="0" fontId="0" fillId="0" borderId="0" xfId="0" applyAlignment="1" applyProtection="1">
      <alignment horizontal="right"/>
      <protection locked="0"/>
    </xf>
    <xf numFmtId="168" fontId="9" fillId="0" borderId="27" xfId="2" applyNumberFormat="1" applyFont="1" applyFill="1" applyBorder="1" applyAlignment="1" applyProtection="1">
      <alignment horizontal="right" wrapText="1"/>
    </xf>
    <xf numFmtId="0" fontId="33" fillId="4" borderId="29" xfId="2" applyFont="1" applyFill="1" applyBorder="1" applyAlignment="1" applyProtection="1">
      <alignment horizontal="center" vertical="center" wrapText="1"/>
      <protection locked="0"/>
    </xf>
    <xf numFmtId="0" fontId="2" fillId="4" borderId="29" xfId="2" applyFill="1" applyBorder="1" applyAlignment="1" applyProtection="1">
      <alignment horizontal="right" vertical="center" wrapText="1"/>
      <protection locked="0"/>
    </xf>
    <xf numFmtId="0" fontId="9" fillId="0" borderId="42" xfId="2" applyFont="1" applyFill="1" applyBorder="1" applyAlignment="1" applyProtection="1">
      <alignment horizontal="right" vertical="center" wrapText="1"/>
    </xf>
    <xf numFmtId="3" fontId="9" fillId="4" borderId="2" xfId="2" applyNumberFormat="1" applyFont="1" applyFill="1" applyBorder="1" applyAlignment="1" applyProtection="1">
      <protection locked="0"/>
    </xf>
    <xf numFmtId="168" fontId="9" fillId="4" borderId="9" xfId="2" applyNumberFormat="1" applyFont="1" applyFill="1" applyBorder="1" applyAlignment="1" applyProtection="1">
      <alignment wrapText="1"/>
      <protection locked="0"/>
    </xf>
    <xf numFmtId="168" fontId="9" fillId="4" borderId="2" xfId="2" applyNumberFormat="1" applyFont="1" applyFill="1" applyBorder="1" applyAlignment="1" applyProtection="1">
      <alignment wrapText="1"/>
      <protection locked="0"/>
    </xf>
    <xf numFmtId="168" fontId="9" fillId="4" borderId="46" xfId="2" applyNumberFormat="1" applyFont="1" applyFill="1" applyBorder="1" applyAlignment="1" applyProtection="1">
      <alignment wrapText="1"/>
      <protection locked="0"/>
    </xf>
    <xf numFmtId="0" fontId="9" fillId="4" borderId="2" xfId="2" applyFont="1" applyFill="1" applyBorder="1" applyAlignment="1" applyProtection="1">
      <alignment vertical="center" wrapText="1"/>
      <protection locked="0"/>
    </xf>
    <xf numFmtId="0" fontId="19" fillId="4" borderId="0" xfId="0" applyFont="1" applyFill="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0" fillId="0" borderId="64" xfId="0" applyBorder="1" applyAlignment="1" applyProtection="1">
      <alignment horizontal="center" vertical="center" wrapText="1"/>
    </xf>
    <xf numFmtId="0" fontId="7" fillId="0" borderId="0" xfId="0" applyFont="1" applyBorder="1" applyAlignment="1" applyProtection="1">
      <alignment horizontal="right"/>
    </xf>
    <xf numFmtId="168" fontId="23" fillId="0" borderId="37" xfId="3" applyNumberFormat="1" applyFont="1" applyFill="1" applyBorder="1" applyAlignment="1" applyProtection="1">
      <alignment wrapText="1"/>
    </xf>
    <xf numFmtId="0" fontId="0" fillId="0" borderId="13" xfId="0" applyBorder="1" applyAlignment="1" applyProtection="1">
      <alignment horizontal="center" vertical="center" wrapText="1"/>
    </xf>
    <xf numFmtId="0" fontId="7" fillId="0" borderId="0" xfId="0" applyFont="1" applyBorder="1" applyAlignment="1" applyProtection="1">
      <alignment horizontal="right"/>
    </xf>
    <xf numFmtId="0" fontId="0" fillId="0" borderId="64" xfId="0" applyBorder="1" applyAlignment="1" applyProtection="1">
      <alignment horizontal="center" vertical="center" wrapText="1"/>
    </xf>
    <xf numFmtId="0" fontId="9" fillId="0" borderId="41" xfId="0" applyFont="1" applyBorder="1" applyAlignment="1" applyProtection="1">
      <alignment horizontal="center" vertical="center" wrapText="1"/>
    </xf>
    <xf numFmtId="4" fontId="2" fillId="4" borderId="31" xfId="2" applyNumberFormat="1" applyFill="1" applyBorder="1" applyAlignment="1" applyProtection="1">
      <alignment horizontal="left" wrapText="1"/>
      <protection locked="0"/>
    </xf>
    <xf numFmtId="0" fontId="0" fillId="0" borderId="0" xfId="0" applyFill="1" applyBorder="1" applyProtection="1"/>
    <xf numFmtId="0" fontId="0" fillId="0" borderId="0" xfId="0" applyFill="1" applyBorder="1" applyAlignment="1" applyProtection="1">
      <alignment wrapText="1"/>
    </xf>
    <xf numFmtId="168" fontId="9" fillId="4" borderId="27" xfId="2" applyNumberFormat="1" applyFont="1" applyFill="1" applyBorder="1" applyAlignment="1" applyProtection="1">
      <alignment wrapText="1"/>
    </xf>
    <xf numFmtId="4" fontId="2" fillId="4" borderId="88" xfId="2" applyNumberFormat="1" applyFill="1" applyBorder="1" applyAlignment="1" applyProtection="1">
      <alignment horizontal="left" wrapText="1"/>
      <protection locked="0"/>
    </xf>
    <xf numFmtId="1" fontId="13" fillId="0" borderId="48" xfId="3" applyNumberFormat="1" applyFont="1" applyFill="1" applyBorder="1" applyAlignment="1" applyProtection="1">
      <alignment horizontal="center" vertical="center" wrapText="1"/>
      <protection locked="0"/>
    </xf>
    <xf numFmtId="168" fontId="28" fillId="4" borderId="37" xfId="0" applyNumberFormat="1" applyFont="1" applyFill="1" applyBorder="1" applyAlignment="1" applyProtection="1">
      <alignment horizontal="right" vertical="top" wrapText="1"/>
      <protection locked="0"/>
    </xf>
    <xf numFmtId="168" fontId="28" fillId="4" borderId="41" xfId="0" applyNumberFormat="1" applyFont="1" applyFill="1" applyBorder="1" applyAlignment="1" applyProtection="1">
      <alignment horizontal="right" vertical="top" wrapText="1"/>
      <protection locked="0"/>
    </xf>
    <xf numFmtId="168" fontId="28" fillId="4" borderId="30" xfId="0" applyNumberFormat="1" applyFont="1" applyFill="1" applyBorder="1" applyAlignment="1" applyProtection="1">
      <alignment horizontal="right" vertical="top" wrapText="1"/>
      <protection locked="0"/>
    </xf>
    <xf numFmtId="0" fontId="0" fillId="0" borderId="0" xfId="0" applyProtection="1"/>
    <xf numFmtId="4" fontId="2" fillId="4" borderId="29" xfId="2" applyNumberFormat="1" applyFill="1" applyBorder="1" applyAlignment="1" applyProtection="1">
      <alignment horizontal="left" vertical="top" wrapText="1"/>
      <protection locked="0"/>
    </xf>
    <xf numFmtId="0" fontId="0" fillId="0" borderId="0" xfId="0" applyFill="1" applyProtection="1"/>
    <xf numFmtId="0" fontId="33" fillId="4" borderId="29" xfId="2" applyFont="1" applyFill="1" applyBorder="1" applyAlignment="1" applyProtection="1">
      <alignment horizontal="center" vertical="center" wrapText="1"/>
      <protection locked="0"/>
    </xf>
    <xf numFmtId="0" fontId="2" fillId="4" borderId="61" xfId="2" applyFill="1" applyBorder="1" applyAlignment="1" applyProtection="1">
      <alignment horizontal="right" vertical="center" wrapText="1"/>
      <protection locked="0"/>
    </xf>
    <xf numFmtId="0" fontId="2" fillId="4" borderId="29" xfId="2" applyFill="1" applyBorder="1" applyAlignment="1" applyProtection="1">
      <alignment horizontal="right" vertical="center" wrapText="1"/>
      <protection locked="0"/>
    </xf>
    <xf numFmtId="0" fontId="9" fillId="0" borderId="42" xfId="2" applyFont="1" applyFill="1" applyBorder="1" applyAlignment="1" applyProtection="1">
      <alignment horizontal="right" vertical="center" wrapText="1"/>
    </xf>
    <xf numFmtId="0" fontId="2" fillId="0" borderId="9" xfId="2" applyFill="1" applyBorder="1" applyAlignment="1" applyProtection="1">
      <alignment vertical="center" wrapText="1"/>
    </xf>
    <xf numFmtId="0" fontId="2" fillId="0" borderId="43" xfId="2" applyFill="1" applyBorder="1" applyAlignment="1" applyProtection="1">
      <alignment vertical="center" wrapText="1"/>
    </xf>
    <xf numFmtId="0" fontId="2" fillId="0" borderId="29" xfId="2" applyFill="1" applyBorder="1" applyAlignment="1" applyProtection="1">
      <alignment vertical="center" wrapText="1"/>
    </xf>
    <xf numFmtId="164" fontId="0" fillId="0" borderId="2" xfId="0" applyNumberFormat="1" applyFill="1" applyBorder="1" applyAlignment="1" applyProtection="1">
      <alignment horizontal="center"/>
      <protection locked="0"/>
    </xf>
    <xf numFmtId="166" fontId="0" fillId="0" borderId="9" xfId="0" applyNumberFormat="1" applyFill="1" applyBorder="1" applyAlignment="1" applyProtection="1">
      <alignment horizontal="center"/>
      <protection locked="0"/>
    </xf>
    <xf numFmtId="171" fontId="10" fillId="0" borderId="13" xfId="1" applyNumberFormat="1" applyFont="1" applyFill="1" applyBorder="1" applyAlignment="1" applyProtection="1">
      <alignment vertical="center" wrapText="1"/>
      <protection locked="0"/>
    </xf>
    <xf numFmtId="168" fontId="9" fillId="4" borderId="27" xfId="2" applyNumberFormat="1" applyFont="1" applyFill="1" applyBorder="1" applyAlignment="1" applyProtection="1">
      <alignment horizontal="right" wrapText="1"/>
    </xf>
    <xf numFmtId="3" fontId="9" fillId="4" borderId="2" xfId="2" applyNumberFormat="1" applyFont="1" applyFill="1" applyBorder="1" applyAlignment="1" applyProtection="1">
      <alignment vertical="center"/>
      <protection locked="0"/>
    </xf>
    <xf numFmtId="164" fontId="0" fillId="4" borderId="2" xfId="0" applyNumberFormat="1" applyFill="1" applyBorder="1" applyAlignment="1" applyProtection="1">
      <alignment horizontal="center"/>
      <protection locked="0"/>
    </xf>
    <xf numFmtId="166" fontId="0" fillId="4" borderId="9" xfId="0" applyNumberFormat="1" applyFill="1" applyBorder="1" applyAlignment="1" applyProtection="1">
      <alignment horizontal="center"/>
      <protection locked="0"/>
    </xf>
    <xf numFmtId="0" fontId="2" fillId="4" borderId="9" xfId="2" applyFill="1" applyBorder="1" applyAlignment="1" applyProtection="1">
      <alignment vertical="center" wrapText="1"/>
      <protection locked="0"/>
    </xf>
    <xf numFmtId="3" fontId="0" fillId="0" borderId="0" xfId="0" applyNumberFormat="1" applyProtection="1"/>
    <xf numFmtId="3" fontId="0" fillId="0" borderId="0" xfId="0" applyNumberFormat="1" applyAlignment="1" applyProtection="1">
      <alignment vertical="center"/>
    </xf>
    <xf numFmtId="166" fontId="0" fillId="0" borderId="87" xfId="0" applyNumberFormat="1" applyFill="1" applyBorder="1" applyAlignment="1" applyProtection="1">
      <alignment wrapText="1"/>
      <protection locked="0"/>
    </xf>
    <xf numFmtId="166" fontId="0" fillId="0" borderId="7" xfId="0" applyNumberFormat="1" applyFill="1" applyBorder="1" applyAlignment="1" applyProtection="1">
      <alignment wrapText="1"/>
      <protection locked="0"/>
    </xf>
    <xf numFmtId="43" fontId="37" fillId="0" borderId="89" xfId="1" applyFont="1" applyBorder="1" applyAlignment="1" applyProtection="1">
      <alignment horizontal="right"/>
      <protection hidden="1"/>
    </xf>
    <xf numFmtId="172" fontId="0" fillId="0" borderId="0" xfId="0" applyNumberFormat="1" applyProtection="1"/>
    <xf numFmtId="0" fontId="26" fillId="6" borderId="0" xfId="0" applyFont="1" applyFill="1" applyAlignment="1" applyProtection="1">
      <alignment horizontal="left" wrapText="1"/>
    </xf>
    <xf numFmtId="165" fontId="0" fillId="0" borderId="0" xfId="1" applyNumberFormat="1" applyFont="1" applyBorder="1" applyAlignment="1" applyProtection="1">
      <alignment horizontal="right"/>
      <protection hidden="1"/>
    </xf>
    <xf numFmtId="6" fontId="0" fillId="0" borderId="0" xfId="0" applyNumberFormat="1" applyBorder="1" applyAlignment="1" applyProtection="1">
      <alignment horizontal="left"/>
    </xf>
    <xf numFmtId="168" fontId="13" fillId="0" borderId="21" xfId="2" applyNumberFormat="1" applyFont="1" applyFill="1" applyBorder="1" applyAlignment="1" applyProtection="1">
      <alignment horizontal="right"/>
    </xf>
    <xf numFmtId="168" fontId="13" fillId="0" borderId="23" xfId="2" applyNumberFormat="1" applyFont="1" applyFill="1" applyBorder="1" applyAlignment="1" applyProtection="1">
      <alignment horizontal="right"/>
    </xf>
    <xf numFmtId="168" fontId="23" fillId="0" borderId="23" xfId="2" applyNumberFormat="1" applyFont="1" applyFill="1" applyBorder="1" applyAlignment="1" applyProtection="1">
      <alignment horizontal="right"/>
    </xf>
    <xf numFmtId="168" fontId="23" fillId="0" borderId="24" xfId="2" applyNumberFormat="1" applyFont="1" applyFill="1" applyBorder="1" applyAlignment="1" applyProtection="1">
      <alignment horizontal="right"/>
    </xf>
    <xf numFmtId="0" fontId="0" fillId="0" borderId="20" xfId="0" applyBorder="1" applyAlignment="1" applyProtection="1">
      <alignment horizontal="center" vertical="center" wrapText="1"/>
    </xf>
    <xf numFmtId="3" fontId="11" fillId="0" borderId="17" xfId="2" applyNumberFormat="1" applyFont="1" applyFill="1" applyBorder="1" applyAlignment="1" applyProtection="1"/>
    <xf numFmtId="3" fontId="9" fillId="4" borderId="18" xfId="2" applyNumberFormat="1" applyFont="1" applyFill="1" applyBorder="1" applyAlignment="1" applyProtection="1">
      <protection locked="0"/>
    </xf>
    <xf numFmtId="3" fontId="15" fillId="0" borderId="18" xfId="2" applyNumberFormat="1" applyFont="1" applyFill="1" applyBorder="1" applyAlignment="1" applyProtection="1"/>
    <xf numFmtId="3" fontId="15" fillId="0" borderId="19" xfId="2" applyNumberFormat="1" applyFont="1" applyFill="1" applyBorder="1" applyAlignment="1" applyProtection="1"/>
    <xf numFmtId="3" fontId="9" fillId="0" borderId="20" xfId="2" applyNumberFormat="1" applyFont="1" applyFill="1" applyBorder="1" applyAlignment="1" applyProtection="1"/>
    <xf numFmtId="168" fontId="28" fillId="0" borderId="34" xfId="0" applyNumberFormat="1" applyFont="1" applyFill="1" applyBorder="1" applyAlignment="1" applyProtection="1">
      <alignment horizontal="right" vertical="top" wrapText="1"/>
      <protection locked="0"/>
    </xf>
    <xf numFmtId="0" fontId="28" fillId="0" borderId="37" xfId="0" applyFont="1" applyBorder="1" applyAlignment="1" applyProtection="1">
      <alignment vertical="top" wrapText="1"/>
      <protection locked="0"/>
    </xf>
    <xf numFmtId="168" fontId="16" fillId="4" borderId="30" xfId="2" applyNumberFormat="1" applyFont="1" applyFill="1" applyBorder="1" applyAlignment="1" applyProtection="1">
      <alignment horizontal="right" vertical="top" wrapText="1"/>
      <protection locked="0"/>
    </xf>
    <xf numFmtId="4" fontId="29" fillId="4" borderId="84" xfId="3" applyNumberFormat="1" applyFont="1" applyFill="1" applyBorder="1" applyAlignment="1" applyProtection="1">
      <alignment vertical="top" wrapText="1"/>
      <protection locked="0"/>
    </xf>
    <xf numFmtId="0" fontId="10" fillId="4" borderId="37" xfId="0" applyFont="1" applyFill="1" applyBorder="1" applyAlignment="1" applyProtection="1">
      <alignment vertical="top" wrapText="1"/>
      <protection locked="0"/>
    </xf>
    <xf numFmtId="4" fontId="12" fillId="4" borderId="9" xfId="2" applyNumberFormat="1" applyFont="1" applyFill="1" applyBorder="1" applyAlignment="1" applyProtection="1">
      <alignment vertical="top" wrapText="1"/>
      <protection locked="0"/>
    </xf>
    <xf numFmtId="168" fontId="12" fillId="4" borderId="61" xfId="2" applyNumberFormat="1" applyFont="1" applyFill="1" applyBorder="1" applyAlignment="1" applyProtection="1">
      <alignment vertical="top" wrapText="1"/>
      <protection locked="0"/>
    </xf>
    <xf numFmtId="4" fontId="12" fillId="4" borderId="66" xfId="2" applyNumberFormat="1" applyFont="1" applyFill="1" applyBorder="1" applyAlignment="1" applyProtection="1">
      <alignment vertical="top" wrapText="1"/>
      <protection locked="0"/>
    </xf>
    <xf numFmtId="168" fontId="12" fillId="4" borderId="31" xfId="2" applyNumberFormat="1" applyFont="1" applyFill="1" applyBorder="1" applyAlignment="1" applyProtection="1">
      <alignment vertical="top" wrapText="1"/>
      <protection locked="0"/>
    </xf>
    <xf numFmtId="4" fontId="12" fillId="4" borderId="68" xfId="2" applyNumberFormat="1" applyFont="1" applyFill="1" applyBorder="1" applyAlignment="1" applyProtection="1">
      <alignment vertical="top" wrapText="1"/>
      <protection locked="0"/>
    </xf>
    <xf numFmtId="4" fontId="12" fillId="4" borderId="69" xfId="2" applyNumberFormat="1" applyFont="1" applyFill="1" applyBorder="1" applyAlignment="1" applyProtection="1">
      <alignment vertical="top" wrapText="1"/>
      <protection locked="0"/>
    </xf>
    <xf numFmtId="0" fontId="0" fillId="0" borderId="6" xfId="0" applyBorder="1" applyProtection="1">
      <protection locked="0"/>
    </xf>
    <xf numFmtId="0" fontId="0" fillId="0" borderId="10" xfId="0" applyBorder="1" applyProtection="1">
      <protection locked="0"/>
    </xf>
    <xf numFmtId="0" fontId="28" fillId="0" borderId="66" xfId="0" applyFont="1" applyBorder="1" applyAlignment="1" applyProtection="1">
      <alignment vertical="top" wrapText="1"/>
      <protection locked="0"/>
    </xf>
    <xf numFmtId="1" fontId="12" fillId="4" borderId="62" xfId="2" applyNumberFormat="1" applyFont="1" applyFill="1" applyBorder="1" applyAlignment="1" applyProtection="1">
      <alignment wrapText="1"/>
      <protection locked="0"/>
    </xf>
    <xf numFmtId="0" fontId="28" fillId="0" borderId="90" xfId="0" applyFont="1" applyBorder="1" applyAlignment="1" applyProtection="1">
      <alignment vertical="top" wrapText="1"/>
      <protection locked="0"/>
    </xf>
    <xf numFmtId="0" fontId="28" fillId="0" borderId="65" xfId="0" applyFont="1" applyBorder="1" applyAlignment="1" applyProtection="1">
      <alignment vertical="top" wrapText="1"/>
      <protection locked="0"/>
    </xf>
    <xf numFmtId="0" fontId="10" fillId="4" borderId="51" xfId="0" applyFont="1" applyFill="1" applyBorder="1" applyAlignment="1" applyProtection="1">
      <alignment vertical="top" wrapText="1"/>
      <protection locked="0"/>
    </xf>
    <xf numFmtId="0" fontId="10" fillId="0" borderId="67" xfId="0" applyFont="1" applyBorder="1" applyAlignment="1" applyProtection="1">
      <alignment vertical="top" wrapText="1"/>
      <protection locked="0"/>
    </xf>
    <xf numFmtId="4" fontId="12" fillId="4" borderId="71" xfId="2" applyNumberFormat="1" applyFont="1" applyFill="1" applyBorder="1" applyAlignment="1" applyProtection="1">
      <alignment vertical="top" wrapText="1"/>
      <protection locked="0"/>
    </xf>
    <xf numFmtId="0" fontId="10" fillId="0" borderId="66" xfId="0" applyFont="1" applyBorder="1" applyAlignment="1" applyProtection="1">
      <alignment horizontal="left" vertical="top" wrapText="1"/>
      <protection locked="0"/>
    </xf>
    <xf numFmtId="4" fontId="12" fillId="4" borderId="62" xfId="2" applyNumberFormat="1" applyFont="1" applyFill="1" applyBorder="1" applyAlignment="1" applyProtection="1">
      <alignment vertical="top" wrapText="1"/>
      <protection locked="0"/>
    </xf>
    <xf numFmtId="0" fontId="10" fillId="0" borderId="66" xfId="0" applyFont="1" applyBorder="1" applyAlignment="1" applyProtection="1">
      <alignment vertical="top" wrapText="1"/>
      <protection locked="0"/>
    </xf>
    <xf numFmtId="4" fontId="12" fillId="4" borderId="92" xfId="2" applyNumberFormat="1" applyFont="1" applyFill="1" applyBorder="1" applyAlignment="1" applyProtection="1">
      <alignment vertical="top" wrapText="1"/>
      <protection locked="0"/>
    </xf>
    <xf numFmtId="4" fontId="12" fillId="4" borderId="7" xfId="2" applyNumberFormat="1" applyFont="1" applyFill="1" applyBorder="1" applyAlignment="1" applyProtection="1">
      <alignment wrapText="1"/>
      <protection locked="0"/>
    </xf>
    <xf numFmtId="0" fontId="10" fillId="0" borderId="90" xfId="0" applyFont="1" applyBorder="1" applyAlignment="1" applyProtection="1">
      <alignment vertical="top" wrapText="1"/>
      <protection locked="0"/>
    </xf>
    <xf numFmtId="0" fontId="28" fillId="0" borderId="53" xfId="0" applyFont="1" applyBorder="1" applyAlignment="1" applyProtection="1">
      <alignment vertical="top" wrapText="1"/>
      <protection locked="0"/>
    </xf>
    <xf numFmtId="3" fontId="12" fillId="4" borderId="54" xfId="2" applyNumberFormat="1" applyFont="1" applyFill="1" applyBorder="1" applyAlignment="1" applyProtection="1">
      <alignment wrapText="1"/>
      <protection locked="0"/>
    </xf>
    <xf numFmtId="0" fontId="10" fillId="0" borderId="64" xfId="0" applyFont="1" applyBorder="1" applyAlignment="1" applyProtection="1">
      <alignment vertical="top" wrapText="1"/>
      <protection locked="0"/>
    </xf>
    <xf numFmtId="4" fontId="12" fillId="4" borderId="93" xfId="2" applyNumberFormat="1" applyFont="1" applyFill="1" applyBorder="1" applyAlignment="1" applyProtection="1">
      <alignment vertical="top" wrapText="1"/>
      <protection locked="0"/>
    </xf>
    <xf numFmtId="4" fontId="12" fillId="4" borderId="93" xfId="2" applyNumberFormat="1" applyFont="1" applyFill="1" applyBorder="1" applyAlignment="1" applyProtection="1">
      <alignment horizontal="left" vertical="top" wrapText="1"/>
      <protection locked="0"/>
    </xf>
    <xf numFmtId="0" fontId="10" fillId="0" borderId="94" xfId="0" applyFont="1" applyBorder="1" applyAlignment="1" applyProtection="1">
      <alignment vertical="top" wrapText="1"/>
      <protection locked="0"/>
    </xf>
    <xf numFmtId="0" fontId="28" fillId="0" borderId="48" xfId="0" applyFont="1" applyBorder="1" applyAlignment="1" applyProtection="1">
      <alignment vertical="top" wrapText="1"/>
      <protection locked="0"/>
    </xf>
    <xf numFmtId="0" fontId="28" fillId="0" borderId="54" xfId="0" applyFont="1" applyBorder="1" applyAlignment="1" applyProtection="1">
      <alignment horizontal="center" vertical="top" wrapText="1"/>
      <protection locked="0"/>
    </xf>
    <xf numFmtId="0" fontId="28" fillId="0" borderId="41" xfId="0" applyFont="1" applyBorder="1" applyAlignment="1" applyProtection="1">
      <alignment vertical="top" wrapText="1"/>
      <protection locked="0"/>
    </xf>
    <xf numFmtId="0" fontId="28" fillId="0" borderId="70" xfId="0" applyFont="1" applyBorder="1" applyAlignment="1" applyProtection="1">
      <alignment horizontal="center" vertical="top" wrapText="1"/>
      <protection locked="0"/>
    </xf>
    <xf numFmtId="0" fontId="28" fillId="0" borderId="57" xfId="0" applyFont="1" applyBorder="1" applyAlignment="1" applyProtection="1">
      <alignment vertical="top" wrapText="1"/>
      <protection locked="0"/>
    </xf>
    <xf numFmtId="0" fontId="29" fillId="0" borderId="48" xfId="0" applyFont="1" applyBorder="1" applyAlignment="1" applyProtection="1">
      <alignment vertical="top" wrapText="1"/>
      <protection locked="0"/>
    </xf>
    <xf numFmtId="0" fontId="33" fillId="4" borderId="93" xfId="2" applyFont="1" applyFill="1" applyBorder="1" applyAlignment="1" applyProtection="1">
      <alignment horizontal="center" vertical="center" wrapText="1"/>
      <protection locked="0"/>
    </xf>
    <xf numFmtId="0" fontId="9" fillId="0" borderId="27" xfId="2" applyFont="1" applyFill="1" applyBorder="1" applyAlignment="1" applyProtection="1">
      <alignment horizontal="right" vertical="center" wrapText="1"/>
    </xf>
    <xf numFmtId="3" fontId="9" fillId="4" borderId="2" xfId="2" applyNumberFormat="1" applyFont="1" applyFill="1" applyBorder="1" applyAlignment="1" applyProtection="1">
      <alignment horizontal="right" vertical="center"/>
      <protection locked="0"/>
    </xf>
    <xf numFmtId="4" fontId="2" fillId="4" borderId="95" xfId="2" applyNumberFormat="1" applyFill="1" applyBorder="1" applyAlignment="1" applyProtection="1">
      <alignment horizontal="left" vertical="top"/>
      <protection locked="0"/>
    </xf>
    <xf numFmtId="4" fontId="2" fillId="4" borderId="93" xfId="2" applyNumberFormat="1" applyFill="1" applyBorder="1" applyAlignment="1" applyProtection="1">
      <alignment horizontal="left" vertical="top"/>
      <protection locked="0"/>
    </xf>
    <xf numFmtId="0" fontId="0" fillId="0" borderId="13" xfId="0" applyBorder="1" applyAlignment="1" applyProtection="1">
      <alignment horizontal="center" vertical="center" wrapText="1"/>
    </xf>
    <xf numFmtId="0" fontId="0" fillId="0" borderId="64" xfId="0" applyBorder="1" applyAlignment="1" applyProtection="1">
      <alignment horizontal="center" vertical="center" wrapText="1"/>
    </xf>
    <xf numFmtId="3" fontId="2" fillId="0" borderId="26" xfId="2" applyNumberFormat="1" applyFill="1" applyBorder="1" applyAlignment="1" applyProtection="1">
      <alignment vertical="center"/>
      <protection locked="0"/>
    </xf>
    <xf numFmtId="171" fontId="16" fillId="4" borderId="13" xfId="1" applyNumberFormat="1" applyFont="1" applyFill="1" applyBorder="1" applyAlignment="1" applyProtection="1">
      <alignment vertical="center" wrapText="1"/>
      <protection locked="0"/>
    </xf>
    <xf numFmtId="4" fontId="10" fillId="0" borderId="83" xfId="0" applyNumberFormat="1" applyFont="1" applyFill="1" applyBorder="1" applyAlignment="1" applyProtection="1">
      <alignment vertical="top" wrapText="1"/>
      <protection locked="0"/>
    </xf>
    <xf numFmtId="4" fontId="10" fillId="0" borderId="50" xfId="0" applyNumberFormat="1" applyFont="1" applyFill="1" applyBorder="1" applyAlignment="1" applyProtection="1">
      <alignment vertical="top" wrapText="1"/>
      <protection locked="0"/>
    </xf>
    <xf numFmtId="0" fontId="10" fillId="0" borderId="50" xfId="0" applyFont="1" applyFill="1" applyBorder="1" applyAlignment="1" applyProtection="1">
      <alignment vertical="top" wrapText="1"/>
      <protection locked="0"/>
    </xf>
    <xf numFmtId="168" fontId="13" fillId="0" borderId="37" xfId="3" applyNumberFormat="1" applyFont="1" applyFill="1" applyBorder="1" applyAlignment="1" applyProtection="1">
      <alignment vertical="top" wrapText="1"/>
    </xf>
    <xf numFmtId="4" fontId="2" fillId="4" borderId="63" xfId="2" applyNumberFormat="1" applyFill="1" applyBorder="1" applyAlignment="1" applyProtection="1">
      <alignment horizontal="left" vertical="top" wrapText="1"/>
      <protection locked="0"/>
    </xf>
    <xf numFmtId="0" fontId="33" fillId="4" borderId="12" xfId="2" applyFont="1" applyFill="1" applyBorder="1" applyAlignment="1" applyProtection="1">
      <alignment horizontal="center" vertical="center" wrapText="1"/>
      <protection locked="0"/>
    </xf>
    <xf numFmtId="0" fontId="2" fillId="4" borderId="75" xfId="2" applyFill="1" applyBorder="1" applyAlignment="1" applyProtection="1">
      <alignment horizontal="right" vertical="center" wrapText="1"/>
      <protection locked="0"/>
    </xf>
    <xf numFmtId="0" fontId="2" fillId="4" borderId="21" xfId="2" applyFill="1" applyBorder="1" applyAlignment="1" applyProtection="1">
      <alignment horizontal="right" vertical="center" wrapText="1"/>
      <protection locked="0"/>
    </xf>
    <xf numFmtId="0" fontId="9" fillId="0" borderId="22" xfId="2" applyFont="1" applyFill="1" applyBorder="1" applyAlignment="1" applyProtection="1">
      <alignment horizontal="right" vertical="center" wrapText="1"/>
    </xf>
    <xf numFmtId="0" fontId="2" fillId="4" borderId="23" xfId="2" applyFill="1" applyBorder="1" applyAlignment="1" applyProtection="1">
      <alignment vertical="center" wrapText="1"/>
      <protection locked="0"/>
    </xf>
    <xf numFmtId="0" fontId="2" fillId="0" borderId="23" xfId="2" applyFill="1" applyBorder="1" applyAlignment="1" applyProtection="1">
      <alignment vertical="center" wrapText="1"/>
    </xf>
    <xf numFmtId="0" fontId="2" fillId="0" borderId="24" xfId="2" applyFill="1" applyBorder="1" applyAlignment="1" applyProtection="1">
      <alignment vertical="center" wrapText="1"/>
    </xf>
    <xf numFmtId="0" fontId="2" fillId="0" borderId="21" xfId="2" applyFill="1" applyBorder="1" applyAlignment="1" applyProtection="1">
      <alignment vertical="center" wrapText="1"/>
    </xf>
    <xf numFmtId="4" fontId="2" fillId="4" borderId="31" xfId="2" applyNumberFormat="1" applyFill="1" applyBorder="1" applyAlignment="1" applyProtection="1">
      <alignment horizontal="center" wrapText="1"/>
    </xf>
    <xf numFmtId="4" fontId="2" fillId="4" borderId="32" xfId="2" applyNumberFormat="1" applyFill="1" applyBorder="1" applyAlignment="1" applyProtection="1">
      <alignment horizontal="center" wrapText="1"/>
    </xf>
    <xf numFmtId="4" fontId="2" fillId="4" borderId="33" xfId="2" applyNumberFormat="1" applyFill="1" applyBorder="1" applyAlignment="1" applyProtection="1">
      <alignment horizontal="center" wrapText="1"/>
    </xf>
    <xf numFmtId="0" fontId="0" fillId="0" borderId="4" xfId="0" applyBorder="1" applyProtection="1">
      <protection hidden="1"/>
    </xf>
    <xf numFmtId="0" fontId="0" fillId="0" borderId="5" xfId="0" applyBorder="1" applyProtection="1">
      <protection hidden="1"/>
    </xf>
    <xf numFmtId="0" fontId="7" fillId="0" borderId="6" xfId="0" applyFont="1" applyBorder="1" applyAlignment="1" applyProtection="1">
      <alignment horizontal="right"/>
    </xf>
    <xf numFmtId="0" fontId="7" fillId="0" borderId="0" xfId="0" applyFont="1" applyBorder="1" applyAlignment="1" applyProtection="1">
      <alignment horizontal="right"/>
    </xf>
    <xf numFmtId="0" fontId="8" fillId="0" borderId="1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4" fontId="2" fillId="4" borderId="31" xfId="2" applyNumberFormat="1" applyFill="1" applyBorder="1" applyAlignment="1" applyProtection="1">
      <alignment horizontal="left" vertical="top" wrapText="1"/>
      <protection locked="0"/>
    </xf>
    <xf numFmtId="4" fontId="2" fillId="4" borderId="32" xfId="2" applyNumberFormat="1" applyFill="1" applyBorder="1" applyAlignment="1" applyProtection="1">
      <alignment horizontal="left" vertical="top" wrapText="1"/>
      <protection locked="0"/>
    </xf>
    <xf numFmtId="4" fontId="2" fillId="4" borderId="33" xfId="2" applyNumberFormat="1" applyFill="1" applyBorder="1" applyAlignment="1" applyProtection="1">
      <alignment horizontal="left" vertical="top" wrapText="1"/>
      <protection locked="0"/>
    </xf>
    <xf numFmtId="0" fontId="0" fillId="0" borderId="38"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64" xfId="0" applyBorder="1" applyAlignment="1" applyProtection="1">
      <alignment horizontal="center" vertical="center" wrapText="1"/>
    </xf>
    <xf numFmtId="0" fontId="6" fillId="0" borderId="53" xfId="0" applyFont="1" applyBorder="1" applyAlignment="1" applyProtection="1">
      <alignment horizontal="left" vertical="center" wrapText="1"/>
    </xf>
    <xf numFmtId="0" fontId="6" fillId="0" borderId="60" xfId="0" applyFont="1" applyBorder="1" applyAlignment="1" applyProtection="1">
      <alignment horizontal="left" vertical="center" wrapText="1"/>
    </xf>
    <xf numFmtId="0" fontId="6" fillId="0" borderId="54" xfId="0" applyFont="1" applyBorder="1" applyAlignment="1" applyProtection="1">
      <alignment horizontal="left" vertical="center" wrapText="1"/>
    </xf>
    <xf numFmtId="4" fontId="2" fillId="0" borderId="30" xfId="2" applyNumberFormat="1" applyFill="1" applyBorder="1" applyAlignment="1" applyProtection="1">
      <alignment horizontal="left" vertical="top"/>
      <protection locked="0"/>
    </xf>
    <xf numFmtId="4" fontId="2" fillId="4" borderId="30" xfId="2" applyNumberFormat="1" applyFill="1" applyBorder="1" applyAlignment="1" applyProtection="1">
      <alignment horizontal="left" vertical="top"/>
      <protection locked="0"/>
    </xf>
    <xf numFmtId="4" fontId="9" fillId="0" borderId="32" xfId="2" applyNumberFormat="1" applyFont="1" applyFill="1" applyBorder="1" applyAlignment="1" applyProtection="1">
      <alignment horizontal="left" vertical="top"/>
      <protection locked="0"/>
    </xf>
    <xf numFmtId="4" fontId="9" fillId="4" borderId="32" xfId="2" applyNumberFormat="1" applyFont="1" applyFill="1" applyBorder="1" applyAlignment="1" applyProtection="1">
      <alignment horizontal="left" vertical="top"/>
      <protection locked="0"/>
    </xf>
    <xf numFmtId="4" fontId="2" fillId="4" borderId="32" xfId="2" applyNumberFormat="1" applyFill="1" applyBorder="1" applyAlignment="1" applyProtection="1">
      <alignment horizontal="left" vertical="top"/>
      <protection locked="0"/>
    </xf>
    <xf numFmtId="4" fontId="2" fillId="4" borderId="33" xfId="2" applyNumberFormat="1" applyFill="1" applyBorder="1" applyAlignment="1" applyProtection="1">
      <alignment horizontal="left" vertical="top"/>
      <protection locked="0"/>
    </xf>
    <xf numFmtId="0" fontId="19" fillId="4" borderId="0" xfId="0" applyFont="1" applyFill="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4" fontId="12" fillId="4" borderId="31" xfId="2" applyNumberFormat="1" applyFont="1" applyFill="1" applyBorder="1" applyAlignment="1" applyProtection="1">
      <alignment horizontal="left" vertical="top" wrapText="1"/>
      <protection locked="0"/>
    </xf>
    <xf numFmtId="4" fontId="12" fillId="4" borderId="32" xfId="2" applyNumberFormat="1" applyFont="1" applyFill="1" applyBorder="1" applyAlignment="1" applyProtection="1">
      <alignment horizontal="left" vertical="top" wrapText="1"/>
      <protection locked="0"/>
    </xf>
    <xf numFmtId="4" fontId="12" fillId="4" borderId="33" xfId="2" applyNumberFormat="1" applyFont="1" applyFill="1" applyBorder="1" applyAlignment="1" applyProtection="1">
      <alignment horizontal="left" vertical="top" wrapText="1"/>
      <protection locked="0"/>
    </xf>
    <xf numFmtId="0" fontId="9" fillId="0" borderId="52"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4" fontId="15" fillId="4" borderId="31" xfId="2" applyNumberFormat="1" applyFont="1" applyFill="1" applyBorder="1" applyAlignment="1" applyProtection="1">
      <alignment horizontal="left" vertical="top"/>
      <protection locked="0"/>
    </xf>
    <xf numFmtId="4" fontId="15" fillId="4" borderId="32" xfId="2" applyNumberFormat="1" applyFont="1" applyFill="1" applyBorder="1" applyAlignment="1" applyProtection="1">
      <alignment horizontal="left" vertical="top"/>
      <protection locked="0"/>
    </xf>
    <xf numFmtId="4" fontId="15" fillId="4" borderId="33" xfId="2" applyNumberFormat="1" applyFont="1" applyFill="1" applyBorder="1" applyAlignment="1" applyProtection="1">
      <alignment horizontal="left" vertical="top"/>
      <protection locked="0"/>
    </xf>
    <xf numFmtId="0" fontId="9" fillId="0" borderId="55" xfId="0" applyFont="1" applyBorder="1" applyAlignment="1" applyProtection="1">
      <alignment horizontal="center" vertical="center" wrapText="1"/>
    </xf>
    <xf numFmtId="0" fontId="9" fillId="0" borderId="31" xfId="0" applyFont="1" applyBorder="1" applyAlignment="1" applyProtection="1">
      <alignment horizontal="left" vertical="top" wrapText="1"/>
    </xf>
    <xf numFmtId="0" fontId="9" fillId="0" borderId="32" xfId="0" applyFont="1" applyBorder="1" applyAlignment="1" applyProtection="1">
      <alignment horizontal="left" vertical="top" wrapText="1"/>
    </xf>
    <xf numFmtId="0" fontId="9" fillId="0" borderId="33" xfId="0" applyFont="1" applyBorder="1" applyAlignment="1" applyProtection="1">
      <alignment horizontal="left" vertical="top" wrapText="1"/>
    </xf>
    <xf numFmtId="4" fontId="16" fillId="4" borderId="31" xfId="2" applyNumberFormat="1" applyFont="1" applyFill="1" applyBorder="1" applyAlignment="1" applyProtection="1">
      <alignment horizontal="left" vertical="top" wrapText="1"/>
      <protection locked="0"/>
    </xf>
    <xf numFmtId="4" fontId="16" fillId="4" borderId="58" xfId="2" applyNumberFormat="1" applyFont="1" applyFill="1" applyBorder="1" applyAlignment="1" applyProtection="1">
      <alignment horizontal="left" vertical="top" wrapText="1"/>
      <protection locked="0"/>
    </xf>
    <xf numFmtId="4" fontId="16" fillId="4" borderId="59" xfId="2" applyNumberFormat="1" applyFont="1" applyFill="1" applyBorder="1" applyAlignment="1" applyProtection="1">
      <alignment horizontal="left" vertical="top" wrapText="1"/>
      <protection locked="0"/>
    </xf>
    <xf numFmtId="4" fontId="2" fillId="4" borderId="31" xfId="2" applyNumberFormat="1" applyFont="1" applyFill="1" applyBorder="1" applyAlignment="1" applyProtection="1">
      <alignment horizontal="left" vertical="top" wrapText="1"/>
      <protection locked="0"/>
    </xf>
    <xf numFmtId="4" fontId="2" fillId="0" borderId="30" xfId="2" applyNumberFormat="1" applyFont="1" applyFill="1" applyBorder="1" applyAlignment="1" applyProtection="1">
      <alignment horizontal="left" vertical="top" wrapText="1"/>
      <protection locked="0"/>
    </xf>
    <xf numFmtId="4" fontId="2" fillId="4" borderId="30" xfId="2" applyNumberFormat="1" applyFont="1" applyFill="1" applyBorder="1" applyAlignment="1" applyProtection="1">
      <alignment horizontal="left" vertical="top" wrapText="1"/>
      <protection locked="0"/>
    </xf>
    <xf numFmtId="4" fontId="9" fillId="0" borderId="32" xfId="2" applyNumberFormat="1" applyFont="1" applyFill="1" applyBorder="1" applyAlignment="1" applyProtection="1">
      <alignment horizontal="left" vertical="top" wrapText="1"/>
      <protection locked="0"/>
    </xf>
    <xf numFmtId="4" fontId="9" fillId="4" borderId="32" xfId="2" applyNumberFormat="1" applyFont="1" applyFill="1" applyBorder="1" applyAlignment="1" applyProtection="1">
      <alignment horizontal="left" vertical="top" wrapText="1"/>
      <protection locked="0"/>
    </xf>
    <xf numFmtId="4" fontId="2" fillId="4" borderId="32" xfId="2" applyNumberFormat="1" applyFont="1" applyFill="1" applyBorder="1" applyAlignment="1" applyProtection="1">
      <alignment horizontal="left" vertical="top" wrapText="1"/>
      <protection locked="0"/>
    </xf>
    <xf numFmtId="4" fontId="2" fillId="4" borderId="33" xfId="2" applyNumberFormat="1" applyFont="1" applyFill="1" applyBorder="1" applyAlignment="1" applyProtection="1">
      <alignment horizontal="left" vertical="top" wrapText="1"/>
      <protection locked="0"/>
    </xf>
    <xf numFmtId="4" fontId="12" fillId="4" borderId="46" xfId="2" applyNumberFormat="1" applyFont="1" applyFill="1" applyBorder="1" applyAlignment="1" applyProtection="1">
      <alignment horizontal="left" vertical="top" wrapText="1"/>
      <protection locked="0"/>
    </xf>
    <xf numFmtId="4" fontId="12" fillId="4" borderId="91" xfId="2" applyNumberFormat="1" applyFont="1" applyFill="1" applyBorder="1" applyAlignment="1" applyProtection="1">
      <alignment horizontal="left" vertical="top" wrapText="1"/>
      <protection locked="0"/>
    </xf>
    <xf numFmtId="166" fontId="9" fillId="0" borderId="87" xfId="0" applyNumberFormat="1" applyFont="1" applyFill="1" applyBorder="1" applyAlignment="1" applyProtection="1">
      <alignment horizontal="left" vertical="top" wrapText="1"/>
      <protection locked="0"/>
    </xf>
    <xf numFmtId="166" fontId="9" fillId="0" borderId="7" xfId="0" applyNumberFormat="1" applyFont="1" applyFill="1" applyBorder="1" applyAlignment="1" applyProtection="1">
      <alignment horizontal="left" vertical="top" wrapText="1"/>
      <protection locked="0"/>
    </xf>
    <xf numFmtId="0" fontId="28" fillId="0" borderId="13"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27" fillId="4" borderId="80" xfId="2" applyFont="1" applyFill="1" applyBorder="1" applyAlignment="1" applyProtection="1">
      <alignment horizontal="left" vertical="top" wrapText="1"/>
      <protection locked="0"/>
    </xf>
    <xf numFmtId="0" fontId="27" fillId="4" borderId="81" xfId="2" applyFont="1" applyFill="1" applyBorder="1" applyAlignment="1" applyProtection="1">
      <alignment horizontal="left" vertical="top"/>
      <protection locked="0"/>
    </xf>
    <xf numFmtId="0" fontId="27" fillId="4" borderId="82" xfId="2" applyFont="1" applyFill="1" applyBorder="1" applyAlignment="1" applyProtection="1">
      <alignment horizontal="left" vertical="top"/>
      <protection locked="0"/>
    </xf>
    <xf numFmtId="0" fontId="10" fillId="4" borderId="78" xfId="0" applyFont="1" applyFill="1" applyBorder="1" applyAlignment="1" applyProtection="1">
      <alignment horizontal="center" vertical="top" wrapText="1"/>
      <protection locked="0"/>
    </xf>
    <xf numFmtId="0" fontId="10" fillId="4" borderId="0" xfId="0" applyFont="1" applyFill="1" applyBorder="1" applyAlignment="1" applyProtection="1">
      <alignment horizontal="center" vertical="top" wrapText="1"/>
      <protection locked="0"/>
    </xf>
    <xf numFmtId="0" fontId="10" fillId="4" borderId="72" xfId="0" applyFont="1" applyFill="1" applyBorder="1" applyAlignment="1" applyProtection="1">
      <alignment horizontal="center" vertical="top" wrapText="1"/>
      <protection locked="0"/>
    </xf>
    <xf numFmtId="0" fontId="10" fillId="4" borderId="85" xfId="0" applyFont="1" applyFill="1" applyBorder="1" applyAlignment="1" applyProtection="1">
      <alignment horizontal="center" vertical="center" wrapText="1"/>
      <protection locked="0"/>
    </xf>
    <xf numFmtId="0" fontId="10" fillId="4" borderId="79" xfId="0" applyFont="1" applyFill="1" applyBorder="1" applyAlignment="1" applyProtection="1">
      <alignment horizontal="center" vertical="center" wrapText="1"/>
      <protection locked="0"/>
    </xf>
    <xf numFmtId="0" fontId="10" fillId="4" borderId="71"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32" xfId="0" applyFont="1" applyFill="1" applyBorder="1" applyAlignment="1" applyProtection="1">
      <alignment horizontal="center" vertical="center" wrapText="1"/>
      <protection locked="0"/>
    </xf>
    <xf numFmtId="0" fontId="10" fillId="4" borderId="33" xfId="0" applyFont="1" applyFill="1" applyBorder="1" applyAlignment="1" applyProtection="1">
      <alignment horizontal="center" vertical="center" wrapText="1"/>
      <protection locked="0"/>
    </xf>
    <xf numFmtId="0" fontId="10" fillId="0" borderId="52" xfId="0" applyFont="1" applyBorder="1" applyAlignment="1" applyProtection="1">
      <alignment horizontal="center" vertical="top" wrapText="1"/>
      <protection locked="0"/>
    </xf>
    <xf numFmtId="0" fontId="10" fillId="0" borderId="38" xfId="0" applyFont="1" applyBorder="1" applyAlignment="1" applyProtection="1">
      <alignment horizontal="center" vertical="top" wrapText="1"/>
      <protection locked="0"/>
    </xf>
    <xf numFmtId="0" fontId="10" fillId="0" borderId="41" xfId="0" applyFont="1" applyBorder="1" applyAlignment="1" applyProtection="1">
      <alignment horizontal="center" vertical="top" wrapText="1"/>
      <protection locked="0"/>
    </xf>
    <xf numFmtId="0" fontId="10" fillId="0" borderId="31"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28" fillId="0" borderId="31" xfId="0" applyFont="1" applyBorder="1" applyAlignment="1" applyProtection="1">
      <alignment horizontal="center" vertical="top" wrapText="1"/>
      <protection locked="0"/>
    </xf>
    <xf numFmtId="0" fontId="28" fillId="0" borderId="32" xfId="0" applyFont="1" applyBorder="1" applyAlignment="1" applyProtection="1">
      <alignment horizontal="center" vertical="top" wrapText="1"/>
      <protection locked="0"/>
    </xf>
    <xf numFmtId="0" fontId="28" fillId="0" borderId="33" xfId="0" applyFont="1" applyBorder="1" applyAlignment="1" applyProtection="1">
      <alignment horizontal="center" vertical="top" wrapText="1"/>
      <protection locked="0"/>
    </xf>
    <xf numFmtId="0" fontId="28" fillId="4" borderId="64" xfId="0" applyFont="1" applyFill="1" applyBorder="1" applyAlignment="1" applyProtection="1">
      <alignment horizontal="left" vertical="center" wrapText="1"/>
      <protection locked="0"/>
    </xf>
    <xf numFmtId="0" fontId="28" fillId="4" borderId="72" xfId="0" applyFont="1" applyFill="1" applyBorder="1" applyAlignment="1" applyProtection="1">
      <alignment horizontal="left" vertical="center" wrapText="1"/>
      <protection locked="0"/>
    </xf>
    <xf numFmtId="0" fontId="28" fillId="4" borderId="70" xfId="0" applyFont="1" applyFill="1" applyBorder="1" applyAlignment="1" applyProtection="1">
      <alignment horizontal="left" vertical="center" wrapText="1"/>
      <protection locked="0"/>
    </xf>
    <xf numFmtId="0" fontId="12" fillId="4" borderId="75" xfId="2" applyFont="1" applyFill="1" applyBorder="1" applyAlignment="1" applyProtection="1">
      <alignment horizontal="left" vertical="center" wrapText="1"/>
      <protection locked="0"/>
    </xf>
    <xf numFmtId="0" fontId="12" fillId="4" borderId="76" xfId="2" applyFont="1" applyFill="1" applyBorder="1" applyAlignment="1" applyProtection="1">
      <alignment horizontal="left" vertical="center" wrapText="1"/>
      <protection locked="0"/>
    </xf>
    <xf numFmtId="0" fontId="12" fillId="4" borderId="77" xfId="2" applyFont="1" applyFill="1" applyBorder="1" applyAlignment="1" applyProtection="1">
      <alignment horizontal="left" vertical="center" wrapText="1"/>
      <protection locked="0"/>
    </xf>
    <xf numFmtId="3" fontId="2" fillId="4" borderId="31" xfId="2" applyNumberFormat="1" applyFill="1" applyBorder="1" applyAlignment="1" applyProtection="1">
      <alignment horizontal="left" vertical="top" wrapText="1"/>
      <protection locked="0"/>
    </xf>
    <xf numFmtId="3" fontId="2" fillId="4" borderId="32" xfId="2" applyNumberFormat="1" applyFill="1" applyBorder="1" applyAlignment="1" applyProtection="1">
      <alignment horizontal="left" vertical="top" wrapText="1"/>
      <protection locked="0"/>
    </xf>
    <xf numFmtId="3" fontId="2" fillId="4" borderId="33" xfId="2" applyNumberFormat="1" applyFill="1" applyBorder="1" applyAlignment="1" applyProtection="1">
      <alignment horizontal="left" vertical="top" wrapText="1"/>
      <protection locked="0"/>
    </xf>
    <xf numFmtId="4" fontId="2" fillId="4" borderId="75" xfId="2" applyNumberFormat="1" applyFill="1" applyBorder="1" applyAlignment="1" applyProtection="1">
      <alignment horizontal="left" vertical="center" wrapText="1"/>
      <protection locked="0"/>
    </xf>
    <xf numFmtId="4" fontId="2" fillId="4" borderId="76" xfId="2" applyNumberFormat="1" applyFill="1" applyBorder="1" applyAlignment="1" applyProtection="1">
      <alignment horizontal="left" vertical="center" wrapText="1"/>
      <protection locked="0"/>
    </xf>
    <xf numFmtId="4" fontId="2" fillId="4" borderId="77" xfId="2" applyNumberFormat="1" applyFill="1" applyBorder="1" applyAlignment="1" applyProtection="1">
      <alignment horizontal="left" vertical="center" wrapText="1"/>
      <protection locked="0"/>
    </xf>
    <xf numFmtId="4" fontId="2" fillId="0" borderId="31" xfId="2" applyNumberFormat="1" applyFill="1" applyBorder="1" applyAlignment="1" applyProtection="1">
      <alignment horizontal="left" vertical="top" wrapText="1"/>
      <protection locked="0"/>
    </xf>
    <xf numFmtId="4" fontId="2" fillId="0" borderId="32" xfId="2" applyNumberFormat="1" applyFill="1" applyBorder="1" applyAlignment="1" applyProtection="1">
      <alignment horizontal="left" vertical="top"/>
      <protection locked="0"/>
    </xf>
    <xf numFmtId="4" fontId="2" fillId="0" borderId="33" xfId="2" applyNumberFormat="1" applyFill="1" applyBorder="1" applyAlignment="1" applyProtection="1">
      <alignment horizontal="left" vertical="top"/>
      <protection locked="0"/>
    </xf>
  </cellXfs>
  <cellStyles count="305">
    <cellStyle name="Calculation" xfId="3" builtinId="22"/>
    <cellStyle name="Comma" xfId="1" builtinId="3"/>
    <cellStyle name="Currency" xfId="4"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57"/>
  <sheetViews>
    <sheetView topLeftCell="A31" zoomScale="90" zoomScaleNormal="90" workbookViewId="0">
      <selection activeCell="B16" sqref="B16:M16"/>
    </sheetView>
  </sheetViews>
  <sheetFormatPr defaultColWidth="8.88671875" defaultRowHeight="14.4" x14ac:dyDescent="0.3"/>
  <cols>
    <col min="1" max="1" width="56.44140625" style="53" customWidth="1"/>
    <col min="2" max="2" width="12.33203125" style="53" customWidth="1"/>
    <col min="3" max="5" width="21.109375" style="53" customWidth="1"/>
    <col min="6" max="13" width="14.88671875" style="53" customWidth="1"/>
    <col min="14" max="16384" width="8.88671875" style="53"/>
  </cols>
  <sheetData>
    <row r="1" spans="1:13" ht="23.4" x14ac:dyDescent="0.45">
      <c r="A1" s="52" t="s">
        <v>0</v>
      </c>
      <c r="L1" s="54"/>
    </row>
    <row r="2" spans="1:13" ht="18" x14ac:dyDescent="0.35">
      <c r="A2" s="55"/>
      <c r="I2" s="56" t="s">
        <v>1</v>
      </c>
      <c r="J2" s="351">
        <v>41892</v>
      </c>
      <c r="L2" s="57" t="s">
        <v>2</v>
      </c>
      <c r="M2" s="58">
        <v>41737</v>
      </c>
    </row>
    <row r="3" spans="1:13" ht="15" thickBot="1" x14ac:dyDescent="0.35">
      <c r="A3" s="54"/>
    </row>
    <row r="4" spans="1:13" ht="15.75" customHeight="1" thickTop="1" x14ac:dyDescent="0.3">
      <c r="A4" s="2" t="s">
        <v>93</v>
      </c>
      <c r="B4" s="59"/>
      <c r="C4" s="60" t="s">
        <v>4</v>
      </c>
      <c r="D4" s="441" t="s">
        <v>95</v>
      </c>
      <c r="E4" s="441"/>
      <c r="F4" s="441"/>
      <c r="G4" s="441"/>
      <c r="H4" s="441"/>
      <c r="I4" s="441"/>
      <c r="J4" s="441"/>
      <c r="K4" s="441"/>
      <c r="L4" s="441"/>
      <c r="M4" s="442"/>
    </row>
    <row r="5" spans="1:13" ht="15.6" x14ac:dyDescent="0.3">
      <c r="A5" s="443" t="s">
        <v>6</v>
      </c>
      <c r="B5" s="444"/>
      <c r="C5" s="444"/>
      <c r="D5" s="3" t="s">
        <v>7</v>
      </c>
      <c r="E5" s="3"/>
      <c r="F5" s="61"/>
      <c r="G5" s="61"/>
      <c r="J5" s="62"/>
      <c r="K5" s="329" t="s">
        <v>8</v>
      </c>
      <c r="L5" s="63" t="s">
        <v>94</v>
      </c>
      <c r="M5" s="64"/>
    </row>
    <row r="6" spans="1:13" ht="15.6" x14ac:dyDescent="0.3">
      <c r="A6" s="443" t="s">
        <v>10</v>
      </c>
      <c r="B6" s="444"/>
      <c r="C6" s="444"/>
      <c r="D6" s="3" t="s">
        <v>11</v>
      </c>
      <c r="E6" s="3"/>
      <c r="F6" s="61"/>
      <c r="G6" s="61"/>
      <c r="I6" s="62"/>
      <c r="J6" s="62"/>
      <c r="K6" s="329" t="s">
        <v>8</v>
      </c>
      <c r="M6" s="65"/>
    </row>
    <row r="7" spans="1:13" ht="15.6" x14ac:dyDescent="0.3">
      <c r="A7" s="443" t="s">
        <v>12</v>
      </c>
      <c r="B7" s="444"/>
      <c r="C7" s="444"/>
      <c r="D7" s="4">
        <v>200</v>
      </c>
      <c r="E7" s="4"/>
      <c r="F7" s="66"/>
      <c r="G7" s="66"/>
      <c r="H7" s="66"/>
      <c r="I7" s="62"/>
      <c r="J7" s="62"/>
      <c r="K7" s="329" t="s">
        <v>13</v>
      </c>
      <c r="L7" s="67">
        <v>25</v>
      </c>
      <c r="M7" s="65" t="s">
        <v>14</v>
      </c>
    </row>
    <row r="8" spans="1:13" ht="15.6" x14ac:dyDescent="0.3">
      <c r="A8" s="443" t="s">
        <v>15</v>
      </c>
      <c r="B8" s="444"/>
      <c r="C8" s="444"/>
      <c r="D8" s="5">
        <v>41518</v>
      </c>
      <c r="E8" s="5"/>
      <c r="F8" s="61"/>
      <c r="G8" s="61"/>
      <c r="H8" s="66"/>
      <c r="I8" s="62"/>
      <c r="J8" s="62"/>
      <c r="K8" s="68" t="s">
        <v>16</v>
      </c>
      <c r="L8" s="352">
        <v>43374</v>
      </c>
      <c r="M8" s="69"/>
    </row>
    <row r="9" spans="1:13" ht="16.2" thickBot="1" x14ac:dyDescent="0.35">
      <c r="A9" s="70"/>
      <c r="B9" s="71"/>
      <c r="C9" s="71" t="s">
        <v>17</v>
      </c>
      <c r="D9" s="72" t="s">
        <v>18</v>
      </c>
      <c r="E9" s="73">
        <v>41456</v>
      </c>
      <c r="F9" s="72" t="s">
        <v>19</v>
      </c>
      <c r="G9" s="73">
        <v>41820</v>
      </c>
      <c r="H9" s="74"/>
      <c r="I9" s="75"/>
      <c r="J9" s="75"/>
      <c r="K9" s="75"/>
      <c r="L9" s="71"/>
      <c r="M9" s="76"/>
    </row>
    <row r="10" spans="1:13" ht="10.5" customHeight="1" thickTop="1" x14ac:dyDescent="0.3">
      <c r="A10" s="329"/>
      <c r="B10" s="329"/>
      <c r="C10" s="329"/>
      <c r="D10" s="77"/>
      <c r="E10" s="77"/>
      <c r="G10" s="77"/>
      <c r="I10" s="62"/>
      <c r="J10" s="62"/>
      <c r="K10" s="62"/>
      <c r="L10" s="329"/>
      <c r="M10" s="66"/>
    </row>
    <row r="11" spans="1:13" ht="15.6" x14ac:dyDescent="0.3">
      <c r="A11" s="78" t="s">
        <v>20</v>
      </c>
      <c r="B11" s="79"/>
      <c r="C11" s="329"/>
      <c r="D11" s="66"/>
      <c r="E11" s="66"/>
      <c r="F11" s="66"/>
      <c r="G11" s="66"/>
      <c r="H11" s="66"/>
      <c r="I11" s="66"/>
      <c r="J11" s="66"/>
      <c r="K11" s="66"/>
      <c r="L11" s="66"/>
      <c r="M11" s="66"/>
    </row>
    <row r="12" spans="1:13" ht="15" customHeight="1" thickBot="1" x14ac:dyDescent="0.35">
      <c r="A12" s="71"/>
      <c r="B12" s="71"/>
    </row>
    <row r="13" spans="1:13" ht="41.25" customHeight="1" thickTop="1" thickBot="1" x14ac:dyDescent="0.35">
      <c r="A13" s="445" t="s">
        <v>21</v>
      </c>
      <c r="B13" s="447" t="s">
        <v>22</v>
      </c>
      <c r="C13" s="449" t="s">
        <v>23</v>
      </c>
      <c r="D13" s="450" t="s">
        <v>24</v>
      </c>
      <c r="E13" s="451" t="s">
        <v>25</v>
      </c>
      <c r="F13" s="80" t="s">
        <v>26</v>
      </c>
      <c r="G13" s="81" t="s">
        <v>27</v>
      </c>
      <c r="H13" s="82" t="s">
        <v>28</v>
      </c>
      <c r="I13" s="82" t="s">
        <v>29</v>
      </c>
      <c r="J13" s="82" t="s">
        <v>30</v>
      </c>
      <c r="K13" s="82" t="s">
        <v>31</v>
      </c>
      <c r="L13" s="83" t="s">
        <v>32</v>
      </c>
      <c r="M13" s="84" t="s">
        <v>33</v>
      </c>
    </row>
    <row r="14" spans="1:13" ht="33.75" customHeight="1" thickTop="1" thickBot="1" x14ac:dyDescent="0.35">
      <c r="A14" s="446"/>
      <c r="B14" s="448"/>
      <c r="C14" s="449"/>
      <c r="D14" s="450"/>
      <c r="E14" s="451"/>
      <c r="F14" s="85" t="s">
        <v>34</v>
      </c>
      <c r="G14" s="86" t="s">
        <v>35</v>
      </c>
      <c r="H14" s="87" t="s">
        <v>35</v>
      </c>
      <c r="I14" s="87" t="s">
        <v>35</v>
      </c>
      <c r="J14" s="87" t="s">
        <v>35</v>
      </c>
      <c r="K14" s="87" t="s">
        <v>35</v>
      </c>
      <c r="L14" s="88" t="s">
        <v>35</v>
      </c>
      <c r="M14" s="89" t="s">
        <v>35</v>
      </c>
    </row>
    <row r="15" spans="1:13" ht="30" customHeight="1" thickTop="1" x14ac:dyDescent="0.3">
      <c r="A15" s="90" t="s">
        <v>36</v>
      </c>
      <c r="B15" s="328" t="s">
        <v>79</v>
      </c>
      <c r="C15" s="91">
        <v>135000000</v>
      </c>
      <c r="D15" s="91">
        <v>135000000</v>
      </c>
      <c r="E15" s="37">
        <v>5400000</v>
      </c>
      <c r="F15" s="92">
        <v>0</v>
      </c>
      <c r="G15" s="318">
        <v>0</v>
      </c>
      <c r="H15" s="93"/>
      <c r="I15" s="93"/>
      <c r="J15" s="93"/>
      <c r="K15" s="93"/>
      <c r="L15" s="94"/>
      <c r="M15" s="95">
        <f>SUM(F15:L15)</f>
        <v>0</v>
      </c>
    </row>
    <row r="16" spans="1:13" ht="53.25" customHeight="1" thickBot="1" x14ac:dyDescent="0.35">
      <c r="A16" s="96" t="s">
        <v>38</v>
      </c>
      <c r="B16" s="452" t="s">
        <v>148</v>
      </c>
      <c r="C16" s="453"/>
      <c r="D16" s="453"/>
      <c r="E16" s="453"/>
      <c r="F16" s="453"/>
      <c r="G16" s="453"/>
      <c r="H16" s="453"/>
      <c r="I16" s="453"/>
      <c r="J16" s="453"/>
      <c r="K16" s="453"/>
      <c r="L16" s="453"/>
      <c r="M16" s="454"/>
    </row>
    <row r="17" spans="1:13" ht="19.5" customHeight="1" thickBot="1" x14ac:dyDescent="0.35">
      <c r="A17" s="97" t="s">
        <v>39</v>
      </c>
      <c r="B17" s="98"/>
      <c r="C17" s="99">
        <f>+$D$7+C18</f>
        <v>800</v>
      </c>
      <c r="D17" s="99">
        <f>IF(D18="","",+$D$7+D18)</f>
        <v>800</v>
      </c>
      <c r="E17" s="99">
        <f t="shared" ref="E17:F17" si="0">IF(E18="","",+$D$7+E18)</f>
        <v>800</v>
      </c>
      <c r="F17" s="99">
        <f t="shared" si="0"/>
        <v>200</v>
      </c>
      <c r="G17" s="100">
        <f>IF(F17="","",F17+G18)</f>
        <v>200</v>
      </c>
      <c r="H17" s="101">
        <f>+G17+H18</f>
        <v>200</v>
      </c>
      <c r="I17" s="101">
        <f t="shared" ref="I17:L17" si="1">IF(H17="","",H17+I18)</f>
        <v>200</v>
      </c>
      <c r="J17" s="101">
        <f t="shared" si="1"/>
        <v>200</v>
      </c>
      <c r="K17" s="101">
        <f t="shared" si="1"/>
        <v>200</v>
      </c>
      <c r="L17" s="102">
        <f t="shared" si="1"/>
        <v>200</v>
      </c>
      <c r="M17" s="99">
        <f>L17</f>
        <v>200</v>
      </c>
    </row>
    <row r="18" spans="1:13" ht="15" customHeight="1" thickTop="1" thickBot="1" x14ac:dyDescent="0.35">
      <c r="A18" s="103" t="s">
        <v>40</v>
      </c>
      <c r="B18" s="455" t="s">
        <v>41</v>
      </c>
      <c r="C18" s="104">
        <v>600</v>
      </c>
      <c r="D18" s="104">
        <f>IF(SUM(D19:D24)=0,"",SUM(D19:D24))</f>
        <v>600</v>
      </c>
      <c r="E18" s="104">
        <f t="shared" ref="E18" si="2">IF(SUM(E19:E24)=0,"",SUM(E19:E24))</f>
        <v>600</v>
      </c>
      <c r="F18" s="104">
        <f>IF(SUM(F19:F24)=0,0,SUM(F19:F24))</f>
        <v>0</v>
      </c>
      <c r="G18" s="105">
        <f>SUM(G19:G24)</f>
        <v>0</v>
      </c>
      <c r="H18" s="106">
        <f t="shared" ref="H18:M18" si="3">SUM(H19:H24)</f>
        <v>0</v>
      </c>
      <c r="I18" s="106">
        <f t="shared" si="3"/>
        <v>0</v>
      </c>
      <c r="J18" s="106">
        <f t="shared" si="3"/>
        <v>0</v>
      </c>
      <c r="K18" s="106">
        <f t="shared" si="3"/>
        <v>0</v>
      </c>
      <c r="L18" s="106">
        <f t="shared" si="3"/>
        <v>0</v>
      </c>
      <c r="M18" s="327">
        <f t="shared" si="3"/>
        <v>0</v>
      </c>
    </row>
    <row r="19" spans="1:13" ht="15" customHeight="1" x14ac:dyDescent="0.3">
      <c r="A19" s="108" t="s">
        <v>42</v>
      </c>
      <c r="B19" s="455"/>
      <c r="C19" s="109"/>
      <c r="D19" s="47">
        <v>300</v>
      </c>
      <c r="E19" s="8">
        <v>300</v>
      </c>
      <c r="F19" s="110">
        <v>0</v>
      </c>
      <c r="G19" s="319">
        <v>0</v>
      </c>
      <c r="H19" s="111"/>
      <c r="I19" s="111"/>
      <c r="J19" s="111"/>
      <c r="K19" s="111"/>
      <c r="L19" s="112"/>
      <c r="M19" s="113" t="str">
        <f>IF(SUM(F19:L19)=0,"",SUM(F19:L19))</f>
        <v/>
      </c>
    </row>
    <row r="20" spans="1:13" ht="15" customHeight="1" x14ac:dyDescent="0.3">
      <c r="A20" s="114" t="s">
        <v>43</v>
      </c>
      <c r="B20" s="455"/>
      <c r="C20" s="115"/>
      <c r="D20" s="48"/>
      <c r="E20" s="10"/>
      <c r="F20" s="116"/>
      <c r="G20" s="320"/>
      <c r="H20" s="117"/>
      <c r="I20" s="117"/>
      <c r="J20" s="117"/>
      <c r="K20" s="117"/>
      <c r="L20" s="118"/>
      <c r="M20" s="113" t="str">
        <f t="shared" ref="M20:M24" si="4">IF(SUM(F20:L20)=0,"",SUM(F20:L20))</f>
        <v/>
      </c>
    </row>
    <row r="21" spans="1:13" ht="15" customHeight="1" x14ac:dyDescent="0.3">
      <c r="A21" s="119" t="s">
        <v>44</v>
      </c>
      <c r="B21" s="455"/>
      <c r="C21" s="115"/>
      <c r="D21" s="48">
        <v>300</v>
      </c>
      <c r="E21" s="10">
        <v>300</v>
      </c>
      <c r="F21" s="116"/>
      <c r="G21" s="320">
        <v>0</v>
      </c>
      <c r="H21" s="117"/>
      <c r="I21" s="117"/>
      <c r="J21" s="117"/>
      <c r="K21" s="117"/>
      <c r="L21" s="118"/>
      <c r="M21" s="113" t="str">
        <f t="shared" si="4"/>
        <v/>
      </c>
    </row>
    <row r="22" spans="1:13" ht="15" customHeight="1" x14ac:dyDescent="0.3">
      <c r="A22" s="119" t="s">
        <v>45</v>
      </c>
      <c r="B22" s="455"/>
      <c r="C22" s="115"/>
      <c r="D22" s="48"/>
      <c r="E22" s="10"/>
      <c r="F22" s="116"/>
      <c r="G22" s="320"/>
      <c r="H22" s="117"/>
      <c r="I22" s="117"/>
      <c r="J22" s="117"/>
      <c r="K22" s="117"/>
      <c r="L22" s="118"/>
      <c r="M22" s="113" t="str">
        <f t="shared" si="4"/>
        <v/>
      </c>
    </row>
    <row r="23" spans="1:13" ht="15" customHeight="1" x14ac:dyDescent="0.3">
      <c r="A23" s="119" t="s">
        <v>46</v>
      </c>
      <c r="B23" s="455"/>
      <c r="C23" s="115"/>
      <c r="D23" s="48"/>
      <c r="E23" s="10"/>
      <c r="F23" s="116"/>
      <c r="G23" s="320"/>
      <c r="H23" s="117"/>
      <c r="I23" s="117"/>
      <c r="J23" s="117"/>
      <c r="K23" s="117"/>
      <c r="L23" s="118"/>
      <c r="M23" s="113" t="str">
        <f t="shared" si="4"/>
        <v/>
      </c>
    </row>
    <row r="24" spans="1:13" ht="15" customHeight="1" thickBot="1" x14ac:dyDescent="0.35">
      <c r="A24" s="120" t="s">
        <v>47</v>
      </c>
      <c r="B24" s="455"/>
      <c r="C24" s="121"/>
      <c r="D24" s="49"/>
      <c r="E24" s="12"/>
      <c r="F24" s="122"/>
      <c r="G24" s="321"/>
      <c r="H24" s="123"/>
      <c r="I24" s="123"/>
      <c r="J24" s="123"/>
      <c r="K24" s="123"/>
      <c r="L24" s="124"/>
      <c r="M24" s="125" t="str">
        <f t="shared" si="4"/>
        <v/>
      </c>
    </row>
    <row r="25" spans="1:13" ht="15" customHeight="1" x14ac:dyDescent="0.3">
      <c r="A25" s="120" t="s">
        <v>48</v>
      </c>
      <c r="B25" s="126" t="s">
        <v>49</v>
      </c>
      <c r="C25" s="127"/>
      <c r="D25" s="50"/>
      <c r="E25" s="14"/>
      <c r="F25" s="128"/>
      <c r="G25" s="15"/>
      <c r="H25" s="129"/>
      <c r="I25" s="129"/>
      <c r="J25" s="129"/>
      <c r="K25" s="129"/>
      <c r="L25" s="130"/>
      <c r="M25" s="131"/>
    </row>
    <row r="26" spans="1:13" ht="45" customHeight="1" thickBot="1" x14ac:dyDescent="0.35">
      <c r="A26" s="132" t="s">
        <v>50</v>
      </c>
      <c r="B26" s="332"/>
      <c r="C26" s="38"/>
      <c r="D26" s="38"/>
      <c r="E26" s="38"/>
      <c r="F26" s="38"/>
      <c r="G26" s="38"/>
      <c r="H26" s="38"/>
      <c r="I26" s="38"/>
      <c r="J26" s="38"/>
      <c r="K26" s="38"/>
      <c r="L26" s="38"/>
      <c r="M26" s="39"/>
    </row>
    <row r="27" spans="1:13" ht="15" customHeight="1" x14ac:dyDescent="0.3">
      <c r="A27" s="136" t="s">
        <v>52</v>
      </c>
      <c r="B27" s="456" t="s">
        <v>53</v>
      </c>
      <c r="C27" s="137">
        <v>4300</v>
      </c>
      <c r="D27" s="137">
        <f>IF(SUM(D28:D32)=0,"",SUM(D28:D32))</f>
        <v>4300</v>
      </c>
      <c r="E27" s="137">
        <f t="shared" ref="E27" si="5">IF($D27="n.a.","n.a.",IF(SUM(E28:E32)=0,"",SUM(E28:E32)))</f>
        <v>4300</v>
      </c>
      <c r="F27" s="138" t="str">
        <f>IF($D27="n.a.","n.a.",IF(SUM(F28:F32)=0,"",SUM(F28:F32)))</f>
        <v/>
      </c>
      <c r="G27" s="139">
        <f>IF($D27="n.a.","n.a.",IF(SUM(G28:G32)=0,0,SUM(G28:G32)))</f>
        <v>0</v>
      </c>
      <c r="H27" s="140" t="str">
        <f t="shared" ref="H27:M27" si="6">IF($D27="n.a.","n.a.",IF(SUM(H28:H32)=0,"",SUM(H28:H32)))</f>
        <v/>
      </c>
      <c r="I27" s="140" t="str">
        <f t="shared" si="6"/>
        <v/>
      </c>
      <c r="J27" s="140" t="str">
        <f t="shared" si="6"/>
        <v/>
      </c>
      <c r="K27" s="140" t="str">
        <f t="shared" si="6"/>
        <v/>
      </c>
      <c r="L27" s="141" t="str">
        <f t="shared" si="6"/>
        <v/>
      </c>
      <c r="M27" s="137" t="str">
        <f t="shared" si="6"/>
        <v/>
      </c>
    </row>
    <row r="28" spans="1:13" ht="15" customHeight="1" x14ac:dyDescent="0.3">
      <c r="A28" s="142" t="s">
        <v>55</v>
      </c>
      <c r="B28" s="455"/>
      <c r="C28" s="143"/>
      <c r="D28" s="34"/>
      <c r="E28" s="34"/>
      <c r="F28" s="144"/>
      <c r="G28" s="18"/>
      <c r="H28" s="145"/>
      <c r="I28" s="145"/>
      <c r="J28" s="145"/>
      <c r="K28" s="145"/>
      <c r="L28" s="146"/>
      <c r="M28" s="147" t="str">
        <f>IF(D28="","",SUM(F28:L28))</f>
        <v/>
      </c>
    </row>
    <row r="29" spans="1:13" ht="15" customHeight="1" x14ac:dyDescent="0.3">
      <c r="A29" s="142" t="s">
        <v>56</v>
      </c>
      <c r="B29" s="455"/>
      <c r="C29" s="143"/>
      <c r="D29" s="34"/>
      <c r="E29" s="34"/>
      <c r="F29" s="144"/>
      <c r="G29" s="18"/>
      <c r="H29" s="145"/>
      <c r="I29" s="145"/>
      <c r="J29" s="145"/>
      <c r="K29" s="145"/>
      <c r="L29" s="146"/>
      <c r="M29" s="147" t="str">
        <f t="shared" ref="M29:M32" si="7">IF(D29="","",SUM(F29:L29))</f>
        <v/>
      </c>
    </row>
    <row r="30" spans="1:13" ht="15" customHeight="1" x14ac:dyDescent="0.3">
      <c r="A30" s="142" t="s">
        <v>57</v>
      </c>
      <c r="B30" s="455"/>
      <c r="C30" s="143"/>
      <c r="D30" s="34"/>
      <c r="E30" s="34"/>
      <c r="F30" s="144"/>
      <c r="G30" s="18"/>
      <c r="H30" s="145"/>
      <c r="I30" s="145"/>
      <c r="J30" s="145"/>
      <c r="K30" s="145"/>
      <c r="L30" s="146"/>
      <c r="M30" s="147" t="str">
        <f t="shared" si="7"/>
        <v/>
      </c>
    </row>
    <row r="31" spans="1:13" ht="15" customHeight="1" x14ac:dyDescent="0.3">
      <c r="A31" s="142" t="s">
        <v>58</v>
      </c>
      <c r="B31" s="455"/>
      <c r="C31" s="143"/>
      <c r="D31" s="34"/>
      <c r="E31" s="34"/>
      <c r="F31" s="144"/>
      <c r="G31" s="18"/>
      <c r="H31" s="145"/>
      <c r="I31" s="145"/>
      <c r="J31" s="145"/>
      <c r="K31" s="145"/>
      <c r="L31" s="146"/>
      <c r="M31" s="147" t="str">
        <f t="shared" si="7"/>
        <v/>
      </c>
    </row>
    <row r="32" spans="1:13" ht="15" customHeight="1" x14ac:dyDescent="0.3">
      <c r="A32" s="148" t="s">
        <v>59</v>
      </c>
      <c r="B32" s="457"/>
      <c r="C32" s="143"/>
      <c r="D32" s="34">
        <v>4300</v>
      </c>
      <c r="E32" s="34">
        <v>4300</v>
      </c>
      <c r="F32" s="144"/>
      <c r="G32" s="18">
        <v>0</v>
      </c>
      <c r="H32" s="145"/>
      <c r="I32" s="145"/>
      <c r="J32" s="145"/>
      <c r="K32" s="145"/>
      <c r="L32" s="146"/>
      <c r="M32" s="147">
        <f t="shared" si="7"/>
        <v>0</v>
      </c>
    </row>
    <row r="33" spans="1:13" ht="23.25" customHeight="1" thickBot="1" x14ac:dyDescent="0.35">
      <c r="A33" s="159" t="s">
        <v>60</v>
      </c>
      <c r="B33" s="452" t="s">
        <v>115</v>
      </c>
      <c r="C33" s="453"/>
      <c r="D33" s="453"/>
      <c r="E33" s="453"/>
      <c r="F33" s="453"/>
      <c r="G33" s="453"/>
      <c r="H33" s="453"/>
      <c r="I33" s="453"/>
      <c r="J33" s="453"/>
      <c r="K33" s="453"/>
      <c r="L33" s="453"/>
      <c r="M33" s="454"/>
    </row>
    <row r="34" spans="1:13" ht="28.8" x14ac:dyDescent="0.3">
      <c r="A34" s="136" t="s">
        <v>61</v>
      </c>
      <c r="B34" s="458" t="s">
        <v>82</v>
      </c>
      <c r="C34" s="149" t="s">
        <v>54</v>
      </c>
      <c r="D34" s="51" t="s">
        <v>54</v>
      </c>
      <c r="E34" s="150" t="str">
        <f>IF($D34="n.a.","n.a.",E35+E36)</f>
        <v>n.a.</v>
      </c>
      <c r="F34" s="151" t="str">
        <f t="shared" ref="F34:M34" si="8">IF($C34="n.a.","n.a.",F35+F36)</f>
        <v>n.a.</v>
      </c>
      <c r="G34" s="152" t="str">
        <f t="shared" si="8"/>
        <v>n.a.</v>
      </c>
      <c r="H34" s="153" t="str">
        <f t="shared" si="8"/>
        <v>n.a.</v>
      </c>
      <c r="I34" s="153" t="str">
        <f t="shared" si="8"/>
        <v>n.a.</v>
      </c>
      <c r="J34" s="153" t="str">
        <f t="shared" si="8"/>
        <v>n.a.</v>
      </c>
      <c r="K34" s="153" t="str">
        <f t="shared" si="8"/>
        <v>n.a.</v>
      </c>
      <c r="L34" s="153" t="str">
        <f t="shared" si="8"/>
        <v>n.a.</v>
      </c>
      <c r="M34" s="154" t="str">
        <f t="shared" si="8"/>
        <v>n.a.</v>
      </c>
    </row>
    <row r="35" spans="1:13" ht="15" customHeight="1" x14ac:dyDescent="0.3">
      <c r="A35" s="119" t="s">
        <v>62</v>
      </c>
      <c r="B35" s="459"/>
      <c r="C35" s="155"/>
      <c r="D35" s="40"/>
      <c r="E35" s="40"/>
      <c r="F35" s="156"/>
      <c r="G35" s="41"/>
      <c r="H35" s="157"/>
      <c r="I35" s="157"/>
      <c r="J35" s="157"/>
      <c r="K35" s="157"/>
      <c r="L35" s="157"/>
      <c r="M35" s="158" t="str">
        <f>IF($C$34="n.a.","",SUM(F35:L35))</f>
        <v/>
      </c>
    </row>
    <row r="36" spans="1:13" ht="15" customHeight="1" x14ac:dyDescent="0.3">
      <c r="A36" s="119" t="s">
        <v>63</v>
      </c>
      <c r="B36" s="460"/>
      <c r="C36" s="155"/>
      <c r="D36" s="40"/>
      <c r="E36" s="40"/>
      <c r="F36" s="156"/>
      <c r="G36" s="41"/>
      <c r="H36" s="157"/>
      <c r="I36" s="157"/>
      <c r="J36" s="157"/>
      <c r="K36" s="157"/>
      <c r="L36" s="157"/>
      <c r="M36" s="158" t="str">
        <f>IF($C$34="n.a.","",SUM(F36:L36))</f>
        <v/>
      </c>
    </row>
    <row r="37" spans="1:13" s="160" customFormat="1" ht="30" customHeight="1" thickBot="1" x14ac:dyDescent="0.35">
      <c r="A37" s="159" t="s">
        <v>64</v>
      </c>
      <c r="B37" s="438"/>
      <c r="C37" s="439"/>
      <c r="D37" s="439"/>
      <c r="E37" s="439"/>
      <c r="F37" s="439"/>
      <c r="G37" s="439"/>
      <c r="H37" s="439"/>
      <c r="I37" s="439"/>
      <c r="J37" s="439"/>
      <c r="K37" s="439"/>
      <c r="L37" s="439"/>
      <c r="M37" s="440"/>
    </row>
    <row r="38" spans="1:13" s="160" customFormat="1" ht="35.25" customHeight="1" x14ac:dyDescent="0.3">
      <c r="A38" s="136" t="s">
        <v>65</v>
      </c>
      <c r="B38" s="330" t="s">
        <v>66</v>
      </c>
      <c r="C38" s="161" t="s">
        <v>54</v>
      </c>
      <c r="D38" s="42" t="s">
        <v>54</v>
      </c>
      <c r="E38" s="42" t="s">
        <v>54</v>
      </c>
      <c r="F38" s="162" t="str">
        <f t="shared" ref="F38" si="9">IF($D38="n.a.","n.a.","")</f>
        <v>n.a.</v>
      </c>
      <c r="G38" s="43" t="str">
        <f>IF($D38="n.a.","n.a.","")</f>
        <v>n.a.</v>
      </c>
      <c r="H38" s="163" t="str">
        <f t="shared" ref="H38:L38" si="10">IF($D38="n.a.","n.a.","")</f>
        <v>n.a.</v>
      </c>
      <c r="I38" s="163" t="str">
        <f t="shared" si="10"/>
        <v>n.a.</v>
      </c>
      <c r="J38" s="163" t="str">
        <f t="shared" si="10"/>
        <v>n.a.</v>
      </c>
      <c r="K38" s="163" t="str">
        <f t="shared" si="10"/>
        <v>n.a.</v>
      </c>
      <c r="L38" s="163" t="str">
        <f t="shared" si="10"/>
        <v>n.a.</v>
      </c>
      <c r="M38" s="164" t="str">
        <f>IF(D38="n.a.","n.a.",SUM(F38:L38))</f>
        <v>n.a.</v>
      </c>
    </row>
    <row r="39" spans="1:13" s="160" customFormat="1" ht="15" customHeight="1" thickBot="1" x14ac:dyDescent="0.35">
      <c r="A39" s="108" t="s">
        <v>67</v>
      </c>
      <c r="B39" s="133"/>
      <c r="C39" s="165"/>
      <c r="D39" s="165"/>
      <c r="E39" s="165"/>
      <c r="F39" s="134"/>
      <c r="G39" s="134"/>
      <c r="H39" s="134"/>
      <c r="I39" s="134"/>
      <c r="J39" s="134"/>
      <c r="K39" s="134"/>
      <c r="L39" s="134"/>
      <c r="M39" s="135"/>
    </row>
    <row r="40" spans="1:13" ht="38.25" customHeight="1" x14ac:dyDescent="0.3">
      <c r="A40" s="461" t="s">
        <v>68</v>
      </c>
      <c r="B40" s="462"/>
      <c r="C40" s="462"/>
      <c r="D40" s="462"/>
      <c r="E40" s="462"/>
      <c r="F40" s="462"/>
      <c r="G40" s="462"/>
      <c r="H40" s="462"/>
      <c r="I40" s="462"/>
      <c r="J40" s="462"/>
      <c r="K40" s="462"/>
      <c r="L40" s="462"/>
      <c r="M40" s="463"/>
    </row>
    <row r="41" spans="1:13" ht="29.25" customHeight="1" x14ac:dyDescent="0.3">
      <c r="A41" s="35" t="s">
        <v>96</v>
      </c>
      <c r="B41" s="44" t="s">
        <v>82</v>
      </c>
      <c r="C41" s="166"/>
      <c r="D41" s="45" t="s">
        <v>97</v>
      </c>
      <c r="E41" s="45" t="s">
        <v>97</v>
      </c>
      <c r="F41" s="167"/>
      <c r="G41" s="318">
        <v>0</v>
      </c>
      <c r="H41" s="168"/>
      <c r="I41" s="168"/>
      <c r="J41" s="168"/>
      <c r="K41" s="168"/>
      <c r="L41" s="168"/>
      <c r="M41" s="169">
        <f>SUM(F41:L41)</f>
        <v>0</v>
      </c>
    </row>
    <row r="42" spans="1:13" ht="23.25" customHeight="1" thickBot="1" x14ac:dyDescent="0.35">
      <c r="A42" s="30" t="s">
        <v>71</v>
      </c>
      <c r="B42" s="452" t="s">
        <v>122</v>
      </c>
      <c r="C42" s="464"/>
      <c r="D42" s="464"/>
      <c r="E42" s="465"/>
      <c r="F42" s="466"/>
      <c r="G42" s="467"/>
      <c r="H42" s="468"/>
      <c r="I42" s="468"/>
      <c r="J42" s="468"/>
      <c r="K42" s="468"/>
      <c r="L42" s="468"/>
      <c r="M42" s="469"/>
    </row>
    <row r="43" spans="1:13" ht="1.5" customHeight="1" thickTop="1" x14ac:dyDescent="0.3">
      <c r="A43" s="170"/>
      <c r="B43" s="171"/>
      <c r="C43" s="172"/>
      <c r="D43" s="173"/>
      <c r="E43" s="174"/>
      <c r="F43" s="175"/>
      <c r="G43" s="176"/>
      <c r="H43" s="177"/>
      <c r="I43" s="177"/>
      <c r="J43" s="177"/>
      <c r="K43" s="177"/>
      <c r="L43" s="177"/>
      <c r="M43" s="177"/>
    </row>
    <row r="44" spans="1:13" ht="15" hidden="1" customHeight="1" x14ac:dyDescent="0.3">
      <c r="B44" s="177"/>
      <c r="C44" s="177"/>
      <c r="D44" s="177"/>
      <c r="E44" s="177"/>
      <c r="F44" s="177"/>
      <c r="G44" s="177"/>
      <c r="H44" s="177"/>
      <c r="I44" s="177"/>
      <c r="J44" s="177"/>
      <c r="K44" s="177"/>
      <c r="L44" s="177"/>
      <c r="M44" s="177"/>
    </row>
    <row r="45" spans="1:13" ht="3" hidden="1" customHeight="1" x14ac:dyDescent="0.3">
      <c r="A45" s="178"/>
      <c r="B45" s="178"/>
      <c r="C45" s="179"/>
      <c r="D45" s="177"/>
      <c r="E45" s="177"/>
      <c r="F45" s="177"/>
      <c r="G45" s="177"/>
      <c r="H45" s="177"/>
      <c r="I45" s="177"/>
      <c r="J45" s="177"/>
      <c r="K45" s="177"/>
      <c r="L45" s="177"/>
      <c r="M45" s="177"/>
    </row>
    <row r="46" spans="1:13" hidden="1" x14ac:dyDescent="0.3">
      <c r="B46" s="177"/>
      <c r="C46" s="177"/>
      <c r="D46" s="177"/>
      <c r="E46" s="177"/>
      <c r="F46" s="177"/>
      <c r="G46" s="177"/>
      <c r="H46" s="177"/>
      <c r="I46" s="177"/>
      <c r="J46" s="177"/>
      <c r="K46" s="177"/>
      <c r="L46" s="177"/>
      <c r="M46" s="177"/>
    </row>
    <row r="47" spans="1:13" hidden="1" x14ac:dyDescent="0.3">
      <c r="A47" s="180"/>
      <c r="B47" s="180"/>
      <c r="C47" s="180"/>
      <c r="D47" s="180"/>
      <c r="E47" s="180"/>
      <c r="F47" s="181"/>
      <c r="G47" s="181"/>
      <c r="H47" s="181"/>
      <c r="I47" s="181"/>
      <c r="J47" s="181"/>
      <c r="K47" s="181"/>
      <c r="L47" s="181"/>
      <c r="M47" s="181"/>
    </row>
    <row r="48" spans="1:13" hidden="1" x14ac:dyDescent="0.3">
      <c r="A48" s="182"/>
      <c r="B48" s="182"/>
      <c r="C48" s="182"/>
      <c r="D48" s="182"/>
      <c r="E48" s="182"/>
      <c r="F48" s="182"/>
      <c r="G48" s="182"/>
      <c r="H48" s="182"/>
      <c r="I48" s="182"/>
      <c r="J48" s="182"/>
      <c r="K48" s="182"/>
      <c r="L48" s="182"/>
      <c r="M48" s="182"/>
    </row>
    <row r="49" spans="1:13" hidden="1" x14ac:dyDescent="0.3"/>
    <row r="50" spans="1:13" hidden="1" x14ac:dyDescent="0.3"/>
    <row r="51" spans="1:13" hidden="1" x14ac:dyDescent="0.3"/>
    <row r="52" spans="1:13" ht="15" customHeight="1" x14ac:dyDescent="0.3">
      <c r="A52" s="36" t="s">
        <v>88</v>
      </c>
      <c r="B52" s="1"/>
      <c r="C52" s="1"/>
      <c r="D52" s="1"/>
      <c r="E52" s="1"/>
      <c r="F52" s="1"/>
      <c r="G52" s="1"/>
      <c r="H52" s="1"/>
      <c r="I52" s="1"/>
      <c r="J52" s="1"/>
      <c r="K52" s="1"/>
      <c r="L52" s="1"/>
      <c r="M52" s="1"/>
    </row>
    <row r="53" spans="1:13" s="183" customFormat="1" ht="35.25" customHeight="1" x14ac:dyDescent="0.3">
      <c r="A53" s="470" t="s">
        <v>126</v>
      </c>
      <c r="B53" s="470"/>
      <c r="C53" s="470"/>
      <c r="D53" s="470"/>
      <c r="E53" s="470"/>
      <c r="F53" s="470"/>
      <c r="G53" s="470"/>
      <c r="H53" s="470"/>
      <c r="I53" s="470"/>
      <c r="J53" s="470"/>
      <c r="K53" s="470"/>
      <c r="L53" s="470"/>
      <c r="M53" s="470"/>
    </row>
    <row r="54" spans="1:13" ht="15.6" x14ac:dyDescent="0.3">
      <c r="A54" s="46"/>
      <c r="B54" s="46"/>
      <c r="C54" s="46"/>
      <c r="D54" s="46"/>
      <c r="E54" s="46"/>
      <c r="F54" s="46"/>
      <c r="G54" s="46"/>
      <c r="H54" s="46"/>
      <c r="I54" s="46"/>
      <c r="J54" s="46"/>
      <c r="K54" s="46"/>
      <c r="L54" s="46"/>
      <c r="M54" s="46"/>
    </row>
    <row r="55" spans="1:13" ht="15.75" customHeight="1" x14ac:dyDescent="0.3">
      <c r="A55" s="470" t="s">
        <v>89</v>
      </c>
      <c r="B55" s="470"/>
      <c r="C55" s="470"/>
      <c r="D55" s="470"/>
      <c r="E55" s="470"/>
      <c r="F55" s="470"/>
      <c r="G55" s="470"/>
      <c r="H55" s="470"/>
      <c r="I55" s="470"/>
      <c r="J55" s="470"/>
      <c r="K55" s="470"/>
      <c r="L55" s="470"/>
      <c r="M55" s="470"/>
    </row>
    <row r="56" spans="1:13" ht="15.6" x14ac:dyDescent="0.3">
      <c r="A56" s="46"/>
      <c r="B56" s="46"/>
      <c r="C56" s="46"/>
      <c r="D56" s="46"/>
      <c r="E56" s="46"/>
      <c r="F56" s="46"/>
      <c r="G56" s="46"/>
      <c r="H56" s="46"/>
      <c r="I56" s="46"/>
      <c r="J56" s="46"/>
      <c r="K56" s="46"/>
      <c r="L56" s="46"/>
      <c r="M56" s="46"/>
    </row>
    <row r="57" spans="1:13" ht="30" customHeight="1" x14ac:dyDescent="0.3">
      <c r="A57" s="471" t="s">
        <v>127</v>
      </c>
      <c r="B57" s="471"/>
      <c r="C57" s="471"/>
      <c r="D57" s="471"/>
      <c r="E57" s="471"/>
      <c r="F57" s="471"/>
      <c r="G57" s="471"/>
      <c r="H57" s="471"/>
      <c r="I57" s="471"/>
      <c r="J57" s="471"/>
      <c r="K57" s="471"/>
      <c r="L57" s="471"/>
      <c r="M57" s="471"/>
    </row>
  </sheetData>
  <sheetProtection formatRows="0" insertRows="0" selectLockedCells="1"/>
  <mergeCells count="21">
    <mergeCell ref="A40:M40"/>
    <mergeCell ref="B42:M42"/>
    <mergeCell ref="A53:M53"/>
    <mergeCell ref="A55:M55"/>
    <mergeCell ref="A57:M57"/>
    <mergeCell ref="B37:M37"/>
    <mergeCell ref="D4:M4"/>
    <mergeCell ref="A5:C5"/>
    <mergeCell ref="A6:C6"/>
    <mergeCell ref="A7:C7"/>
    <mergeCell ref="A8:C8"/>
    <mergeCell ref="A13:A14"/>
    <mergeCell ref="B13:B14"/>
    <mergeCell ref="C13:C14"/>
    <mergeCell ref="D13:D14"/>
    <mergeCell ref="E13:E14"/>
    <mergeCell ref="B16:M16"/>
    <mergeCell ref="B18:B24"/>
    <mergeCell ref="B27:B32"/>
    <mergeCell ref="B33:M33"/>
    <mergeCell ref="B34:B36"/>
  </mergeCells>
  <dataValidations count="1">
    <dataValidation operator="greaterThan" allowBlank="1" showInputMessage="1" showErrorMessage="1" sqref="A15:A44 B25:B44 B15:B18 C38:M44 C34:M36 C15:M32"/>
  </dataValidations>
  <pageMargins left="0.5" right="0.25" top="0.25" bottom="0.25" header="0" footer="0"/>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57"/>
  <sheetViews>
    <sheetView topLeftCell="A37" zoomScale="80" zoomScaleNormal="80" workbookViewId="0">
      <selection activeCell="B16" sqref="B16:M16"/>
    </sheetView>
  </sheetViews>
  <sheetFormatPr defaultColWidth="9.109375" defaultRowHeight="14.4" x14ac:dyDescent="0.3"/>
  <cols>
    <col min="1" max="1" width="56.44140625" style="53" customWidth="1"/>
    <col min="2" max="2" width="12.33203125" style="53" customWidth="1"/>
    <col min="3" max="5" width="21.109375" style="53" customWidth="1"/>
    <col min="6" max="13" width="14.88671875" style="53" customWidth="1"/>
    <col min="14" max="16384" width="9.109375" style="53"/>
  </cols>
  <sheetData>
    <row r="1" spans="1:13" ht="23.4" x14ac:dyDescent="0.45">
      <c r="A1" s="52" t="s">
        <v>0</v>
      </c>
      <c r="L1" s="54"/>
    </row>
    <row r="2" spans="1:13" ht="18" x14ac:dyDescent="0.35">
      <c r="A2" s="55"/>
      <c r="I2" s="56" t="s">
        <v>1</v>
      </c>
      <c r="J2" s="351">
        <v>41892</v>
      </c>
      <c r="L2" s="184" t="s">
        <v>2</v>
      </c>
      <c r="M2" s="185">
        <v>41737</v>
      </c>
    </row>
    <row r="3" spans="1:13" ht="15" thickBot="1" x14ac:dyDescent="0.35">
      <c r="A3" s="54"/>
    </row>
    <row r="4" spans="1:13" ht="15.75" customHeight="1" thickTop="1" x14ac:dyDescent="0.3">
      <c r="A4" s="2" t="s">
        <v>3</v>
      </c>
      <c r="B4" s="59"/>
      <c r="C4" s="60" t="s">
        <v>4</v>
      </c>
      <c r="D4" s="441" t="s">
        <v>5</v>
      </c>
      <c r="E4" s="441"/>
      <c r="F4" s="441"/>
      <c r="G4" s="441"/>
      <c r="H4" s="441"/>
      <c r="I4" s="441"/>
      <c r="J4" s="441"/>
      <c r="K4" s="441"/>
      <c r="L4" s="441"/>
      <c r="M4" s="442"/>
    </row>
    <row r="5" spans="1:13" ht="15.6" x14ac:dyDescent="0.3">
      <c r="A5" s="443" t="s">
        <v>6</v>
      </c>
      <c r="B5" s="444"/>
      <c r="C5" s="444"/>
      <c r="D5" s="3" t="s">
        <v>7</v>
      </c>
      <c r="E5" s="3"/>
      <c r="F5" s="61"/>
      <c r="G5" s="61"/>
      <c r="J5" s="62"/>
      <c r="K5" s="329" t="s">
        <v>8</v>
      </c>
      <c r="L5" s="53" t="s">
        <v>9</v>
      </c>
      <c r="M5" s="64"/>
    </row>
    <row r="6" spans="1:13" ht="15.6" x14ac:dyDescent="0.3">
      <c r="A6" s="443" t="s">
        <v>10</v>
      </c>
      <c r="B6" s="444"/>
      <c r="C6" s="444"/>
      <c r="D6" s="3" t="s">
        <v>11</v>
      </c>
      <c r="E6" s="3"/>
      <c r="F6" s="61"/>
      <c r="G6" s="61"/>
      <c r="I6" s="62"/>
      <c r="J6" s="62"/>
      <c r="K6" s="329" t="s">
        <v>8</v>
      </c>
      <c r="M6" s="65"/>
    </row>
    <row r="7" spans="1:13" ht="15.6" x14ac:dyDescent="0.3">
      <c r="A7" s="443" t="s">
        <v>12</v>
      </c>
      <c r="B7" s="444"/>
      <c r="C7" s="444"/>
      <c r="D7" s="4">
        <v>105</v>
      </c>
      <c r="E7" s="4"/>
      <c r="F7" s="66"/>
      <c r="G7" s="66"/>
      <c r="H7" s="66"/>
      <c r="I7" s="62"/>
      <c r="J7" s="62"/>
      <c r="K7" s="329" t="s">
        <v>13</v>
      </c>
      <c r="L7" s="67">
        <v>10</v>
      </c>
      <c r="M7" s="65" t="s">
        <v>14</v>
      </c>
    </row>
    <row r="8" spans="1:13" ht="30" customHeight="1" x14ac:dyDescent="0.3">
      <c r="A8" s="443" t="s">
        <v>15</v>
      </c>
      <c r="B8" s="444"/>
      <c r="C8" s="444"/>
      <c r="D8" s="5">
        <v>41244</v>
      </c>
      <c r="E8" s="5"/>
      <c r="F8" s="61"/>
      <c r="G8" s="61"/>
      <c r="H8" s="66"/>
      <c r="I8" s="62"/>
      <c r="J8" s="62"/>
      <c r="K8" s="68" t="s">
        <v>16</v>
      </c>
      <c r="L8" s="361">
        <v>43070</v>
      </c>
      <c r="M8" s="362"/>
    </row>
    <row r="9" spans="1:13" ht="16.2" thickBot="1" x14ac:dyDescent="0.35">
      <c r="A9" s="70"/>
      <c r="B9" s="71"/>
      <c r="C9" s="71" t="s">
        <v>17</v>
      </c>
      <c r="D9" s="72" t="s">
        <v>18</v>
      </c>
      <c r="E9" s="73">
        <v>41456</v>
      </c>
      <c r="F9" s="72" t="s">
        <v>19</v>
      </c>
      <c r="G9" s="73">
        <v>41820</v>
      </c>
      <c r="H9" s="74"/>
      <c r="I9" s="75"/>
      <c r="J9" s="75"/>
      <c r="K9" s="75"/>
      <c r="L9" s="71"/>
      <c r="M9" s="76"/>
    </row>
    <row r="10" spans="1:13" ht="10.5" customHeight="1" thickTop="1" x14ac:dyDescent="0.3">
      <c r="A10" s="329"/>
      <c r="B10" s="329"/>
      <c r="C10" s="329"/>
      <c r="D10" s="77"/>
      <c r="E10" s="77"/>
      <c r="G10" s="77"/>
      <c r="I10" s="62"/>
      <c r="J10" s="62"/>
      <c r="K10" s="62"/>
      <c r="L10" s="329"/>
      <c r="M10" s="66"/>
    </row>
    <row r="11" spans="1:13" ht="15.6" x14ac:dyDescent="0.3">
      <c r="A11" s="78" t="s">
        <v>20</v>
      </c>
      <c r="B11" s="79"/>
      <c r="C11" s="329"/>
      <c r="D11" s="66"/>
      <c r="E11" s="66"/>
      <c r="F11" s="66"/>
      <c r="G11" s="66"/>
      <c r="H11" s="66"/>
      <c r="I11" s="66"/>
      <c r="J11" s="66"/>
      <c r="K11" s="66"/>
      <c r="L11" s="66"/>
      <c r="M11" s="66"/>
    </row>
    <row r="12" spans="1:13" ht="15" customHeight="1" thickBot="1" x14ac:dyDescent="0.35">
      <c r="A12" s="71"/>
      <c r="B12" s="71"/>
    </row>
    <row r="13" spans="1:13" ht="41.25" customHeight="1" thickTop="1" thickBot="1" x14ac:dyDescent="0.35">
      <c r="A13" s="445" t="s">
        <v>21</v>
      </c>
      <c r="B13" s="447" t="s">
        <v>22</v>
      </c>
      <c r="C13" s="449" t="s">
        <v>23</v>
      </c>
      <c r="D13" s="450" t="s">
        <v>24</v>
      </c>
      <c r="E13" s="451" t="s">
        <v>25</v>
      </c>
      <c r="F13" s="80" t="s">
        <v>26</v>
      </c>
      <c r="G13" s="81" t="s">
        <v>27</v>
      </c>
      <c r="H13" s="186" t="s">
        <v>28</v>
      </c>
      <c r="I13" s="186" t="s">
        <v>29</v>
      </c>
      <c r="J13" s="186" t="s">
        <v>30</v>
      </c>
      <c r="K13" s="186" t="s">
        <v>31</v>
      </c>
      <c r="L13" s="187" t="s">
        <v>32</v>
      </c>
      <c r="M13" s="84" t="s">
        <v>33</v>
      </c>
    </row>
    <row r="14" spans="1:13" ht="27" customHeight="1" thickTop="1" thickBot="1" x14ac:dyDescent="0.35">
      <c r="A14" s="446"/>
      <c r="B14" s="448"/>
      <c r="C14" s="449"/>
      <c r="D14" s="450"/>
      <c r="E14" s="451"/>
      <c r="F14" s="85" t="s">
        <v>34</v>
      </c>
      <c r="G14" s="86" t="s">
        <v>35</v>
      </c>
      <c r="H14" s="188" t="s">
        <v>35</v>
      </c>
      <c r="I14" s="188" t="s">
        <v>35</v>
      </c>
      <c r="J14" s="188" t="s">
        <v>35</v>
      </c>
      <c r="K14" s="188" t="s">
        <v>35</v>
      </c>
      <c r="L14" s="189" t="s">
        <v>35</v>
      </c>
      <c r="M14" s="89" t="s">
        <v>35</v>
      </c>
    </row>
    <row r="15" spans="1:13" ht="35.25" customHeight="1" thickTop="1" x14ac:dyDescent="0.3">
      <c r="A15" s="90" t="s">
        <v>36</v>
      </c>
      <c r="B15" s="190" t="s">
        <v>37</v>
      </c>
      <c r="C15" s="191">
        <v>2700000</v>
      </c>
      <c r="D15" s="6">
        <v>2700000</v>
      </c>
      <c r="E15" s="423">
        <v>270000</v>
      </c>
      <c r="F15" s="192">
        <v>0</v>
      </c>
      <c r="G15" s="355">
        <v>0</v>
      </c>
      <c r="H15" s="193"/>
      <c r="I15" s="193"/>
      <c r="J15" s="193"/>
      <c r="K15" s="193"/>
      <c r="L15" s="194"/>
      <c r="M15" s="95">
        <f>SUM(F15:L15)</f>
        <v>0</v>
      </c>
    </row>
    <row r="16" spans="1:13" ht="51" customHeight="1" thickBot="1" x14ac:dyDescent="0.35">
      <c r="A16" s="96" t="s">
        <v>38</v>
      </c>
      <c r="B16" s="472" t="s">
        <v>149</v>
      </c>
      <c r="C16" s="473"/>
      <c r="D16" s="473"/>
      <c r="E16" s="473"/>
      <c r="F16" s="473"/>
      <c r="G16" s="473"/>
      <c r="H16" s="473"/>
      <c r="I16" s="473"/>
      <c r="J16" s="473"/>
      <c r="K16" s="473"/>
      <c r="L16" s="473"/>
      <c r="M16" s="474"/>
    </row>
    <row r="17" spans="1:13" ht="19.5" customHeight="1" thickBot="1" x14ac:dyDescent="0.35">
      <c r="A17" s="97" t="s">
        <v>39</v>
      </c>
      <c r="B17" s="195"/>
      <c r="C17" s="196">
        <f>+$D$7+C18</f>
        <v>504</v>
      </c>
      <c r="D17" s="196">
        <f>IF(D18="","",+$D$7+D18)</f>
        <v>504</v>
      </c>
      <c r="E17" s="196">
        <f t="shared" ref="E17:F17" si="0">IF(E18="","",+$D$7+E18)</f>
        <v>504</v>
      </c>
      <c r="F17" s="196">
        <f t="shared" si="0"/>
        <v>105</v>
      </c>
      <c r="G17" s="197">
        <f>IF(F17="","",F17+G18)</f>
        <v>105</v>
      </c>
      <c r="H17" s="198">
        <f t="shared" ref="H17:L17" si="1">IF(G17="","",G17+H18)</f>
        <v>105</v>
      </c>
      <c r="I17" s="198">
        <f t="shared" si="1"/>
        <v>105</v>
      </c>
      <c r="J17" s="198">
        <f t="shared" si="1"/>
        <v>105</v>
      </c>
      <c r="K17" s="198">
        <f t="shared" si="1"/>
        <v>105</v>
      </c>
      <c r="L17" s="199">
        <f t="shared" si="1"/>
        <v>105</v>
      </c>
      <c r="M17" s="196">
        <f>L17</f>
        <v>105</v>
      </c>
    </row>
    <row r="18" spans="1:13" ht="16.8" thickTop="1" thickBot="1" x14ac:dyDescent="0.35">
      <c r="A18" s="103" t="s">
        <v>40</v>
      </c>
      <c r="B18" s="455" t="s">
        <v>41</v>
      </c>
      <c r="C18" s="104">
        <f>SUM(C19:C24)</f>
        <v>399</v>
      </c>
      <c r="D18" s="104">
        <f>IF(SUM(D19:D24)=0,"",SUM(D19:D24))</f>
        <v>399</v>
      </c>
      <c r="E18" s="104">
        <f t="shared" ref="E18" si="2">IF(SUM(E19:E24)=0,"",SUM(E19:E24))</f>
        <v>399</v>
      </c>
      <c r="F18" s="104">
        <f>SUM(F19:F24)</f>
        <v>0</v>
      </c>
      <c r="G18" s="105">
        <f t="shared" ref="G18:M18" si="3">SUM(G19:G24)</f>
        <v>0</v>
      </c>
      <c r="H18" s="106">
        <f t="shared" si="3"/>
        <v>0</v>
      </c>
      <c r="I18" s="106">
        <f t="shared" si="3"/>
        <v>0</v>
      </c>
      <c r="J18" s="106">
        <f t="shared" si="3"/>
        <v>0</v>
      </c>
      <c r="K18" s="106">
        <f t="shared" si="3"/>
        <v>0</v>
      </c>
      <c r="L18" s="107">
        <f t="shared" si="3"/>
        <v>0</v>
      </c>
      <c r="M18" s="104">
        <f t="shared" si="3"/>
        <v>0</v>
      </c>
    </row>
    <row r="19" spans="1:13" x14ac:dyDescent="0.3">
      <c r="A19" s="108" t="s">
        <v>42</v>
      </c>
      <c r="B19" s="455"/>
      <c r="C19" s="109">
        <v>300</v>
      </c>
      <c r="D19" s="7">
        <v>300</v>
      </c>
      <c r="E19" s="8">
        <v>300</v>
      </c>
      <c r="F19" s="110">
        <v>0</v>
      </c>
      <c r="G19" s="319">
        <v>0</v>
      </c>
      <c r="H19" s="200"/>
      <c r="I19" s="200"/>
      <c r="J19" s="200"/>
      <c r="K19" s="200"/>
      <c r="L19" s="201"/>
      <c r="M19" s="113" t="str">
        <f>IF(SUM(F19:L19)=0,"",SUM(F19:L19))</f>
        <v/>
      </c>
    </row>
    <row r="20" spans="1:13" x14ac:dyDescent="0.3">
      <c r="A20" s="114" t="s">
        <v>43</v>
      </c>
      <c r="B20" s="455"/>
      <c r="C20" s="115"/>
      <c r="D20" s="9"/>
      <c r="E20" s="10"/>
      <c r="F20" s="116"/>
      <c r="G20" s="320"/>
      <c r="H20" s="202"/>
      <c r="I20" s="202"/>
      <c r="J20" s="202"/>
      <c r="K20" s="202"/>
      <c r="L20" s="203"/>
      <c r="M20" s="113" t="str">
        <f t="shared" ref="M20:M24" si="4">IF(SUM(F20:L20)=0,"",SUM(F20:L20))</f>
        <v/>
      </c>
    </row>
    <row r="21" spans="1:13" x14ac:dyDescent="0.3">
      <c r="A21" s="119" t="s">
        <v>44</v>
      </c>
      <c r="B21" s="455"/>
      <c r="C21" s="115">
        <v>99</v>
      </c>
      <c r="D21" s="9">
        <v>99</v>
      </c>
      <c r="E21" s="10">
        <v>99</v>
      </c>
      <c r="F21" s="116">
        <v>0</v>
      </c>
      <c r="G21" s="320">
        <v>0</v>
      </c>
      <c r="H21" s="202"/>
      <c r="I21" s="202"/>
      <c r="J21" s="202"/>
      <c r="K21" s="202"/>
      <c r="L21" s="203"/>
      <c r="M21" s="113" t="str">
        <f t="shared" si="4"/>
        <v/>
      </c>
    </row>
    <row r="22" spans="1:13" x14ac:dyDescent="0.3">
      <c r="A22" s="119" t="s">
        <v>45</v>
      </c>
      <c r="B22" s="455"/>
      <c r="C22" s="115"/>
      <c r="D22" s="9"/>
      <c r="E22" s="10"/>
      <c r="F22" s="116"/>
      <c r="G22" s="320"/>
      <c r="H22" s="202"/>
      <c r="I22" s="202"/>
      <c r="J22" s="202"/>
      <c r="K22" s="202"/>
      <c r="L22" s="203"/>
      <c r="M22" s="113" t="str">
        <f t="shared" si="4"/>
        <v/>
      </c>
    </row>
    <row r="23" spans="1:13" x14ac:dyDescent="0.3">
      <c r="A23" s="119" t="s">
        <v>46</v>
      </c>
      <c r="B23" s="455"/>
      <c r="C23" s="115"/>
      <c r="D23" s="9"/>
      <c r="E23" s="10"/>
      <c r="F23" s="116"/>
      <c r="G23" s="320"/>
      <c r="H23" s="202"/>
      <c r="I23" s="202"/>
      <c r="J23" s="202"/>
      <c r="K23" s="202"/>
      <c r="L23" s="203"/>
      <c r="M23" s="113" t="str">
        <f t="shared" si="4"/>
        <v/>
      </c>
    </row>
    <row r="24" spans="1:13" ht="15" thickBot="1" x14ac:dyDescent="0.35">
      <c r="A24" s="120" t="s">
        <v>47</v>
      </c>
      <c r="B24" s="455"/>
      <c r="C24" s="121"/>
      <c r="D24" s="11"/>
      <c r="E24" s="12"/>
      <c r="F24" s="122"/>
      <c r="G24" s="321"/>
      <c r="H24" s="204"/>
      <c r="I24" s="204"/>
      <c r="J24" s="204"/>
      <c r="K24" s="204"/>
      <c r="L24" s="205"/>
      <c r="M24" s="125" t="str">
        <f t="shared" si="4"/>
        <v/>
      </c>
    </row>
    <row r="25" spans="1:13" ht="17.25" customHeight="1" x14ac:dyDescent="0.3">
      <c r="A25" s="120" t="s">
        <v>48</v>
      </c>
      <c r="B25" s="126" t="s">
        <v>49</v>
      </c>
      <c r="C25" s="127"/>
      <c r="D25" s="13"/>
      <c r="E25" s="14"/>
      <c r="F25" s="128"/>
      <c r="G25" s="15"/>
      <c r="H25" s="206"/>
      <c r="I25" s="206"/>
      <c r="J25" s="206"/>
      <c r="K25" s="206"/>
      <c r="L25" s="207"/>
      <c r="M25" s="131"/>
    </row>
    <row r="26" spans="1:13" ht="29.25" customHeight="1" thickBot="1" x14ac:dyDescent="0.35">
      <c r="A26" s="132" t="s">
        <v>50</v>
      </c>
      <c r="B26" s="452" t="s">
        <v>51</v>
      </c>
      <c r="C26" s="453"/>
      <c r="D26" s="453"/>
      <c r="E26" s="453"/>
      <c r="F26" s="453"/>
      <c r="G26" s="453"/>
      <c r="H26" s="453"/>
      <c r="I26" s="453"/>
      <c r="J26" s="453"/>
      <c r="K26" s="453"/>
      <c r="L26" s="453"/>
      <c r="M26" s="454"/>
    </row>
    <row r="27" spans="1:13" ht="17.25" customHeight="1" x14ac:dyDescent="0.3">
      <c r="A27" s="208" t="s">
        <v>52</v>
      </c>
      <c r="B27" s="475" t="s">
        <v>53</v>
      </c>
      <c r="C27" s="137" t="s">
        <v>54</v>
      </c>
      <c r="D27" s="209" t="s">
        <v>54</v>
      </c>
      <c r="E27" s="209" t="str">
        <f t="shared" ref="E27" si="5">IF($D27="n.a.","n.a.",IF(SUM(E28:E32)=0,"",SUM(E28:E32)))</f>
        <v>n.a.</v>
      </c>
      <c r="F27" s="210" t="str">
        <f>IF($D27="n.a.","n.a.",IF(SUM(F28:F32)=0,"",SUM(F28:F32)))</f>
        <v>n.a.</v>
      </c>
      <c r="G27" s="211" t="str">
        <f t="shared" ref="G27:M27" si="6">IF($D27="n.a.","n.a.",IF(SUM(G28:G32)=0,"",SUM(G28:G32)))</f>
        <v>n.a.</v>
      </c>
      <c r="H27" s="212" t="str">
        <f t="shared" si="6"/>
        <v>n.a.</v>
      </c>
      <c r="I27" s="213" t="str">
        <f t="shared" si="6"/>
        <v>n.a.</v>
      </c>
      <c r="J27" s="213" t="str">
        <f t="shared" si="6"/>
        <v>n.a.</v>
      </c>
      <c r="K27" s="213" t="str">
        <f t="shared" si="6"/>
        <v>n.a.</v>
      </c>
      <c r="L27" s="214" t="str">
        <f t="shared" si="6"/>
        <v>n.a.</v>
      </c>
      <c r="M27" s="209" t="str">
        <f t="shared" si="6"/>
        <v>n.a.</v>
      </c>
    </row>
    <row r="28" spans="1:13" ht="17.25" customHeight="1" x14ac:dyDescent="0.3">
      <c r="A28" s="215" t="s">
        <v>55</v>
      </c>
      <c r="B28" s="476"/>
      <c r="C28" s="216"/>
      <c r="D28" s="17"/>
      <c r="E28" s="17"/>
      <c r="F28" s="217"/>
      <c r="G28" s="18"/>
      <c r="H28" s="218"/>
      <c r="I28" s="219"/>
      <c r="J28" s="219"/>
      <c r="K28" s="219"/>
      <c r="L28" s="220"/>
      <c r="M28" s="147" t="str">
        <f>IF(D28="","",SUM(F28:L28))</f>
        <v/>
      </c>
    </row>
    <row r="29" spans="1:13" ht="17.25" customHeight="1" x14ac:dyDescent="0.3">
      <c r="A29" s="215" t="s">
        <v>56</v>
      </c>
      <c r="B29" s="476"/>
      <c r="C29" s="216"/>
      <c r="D29" s="16"/>
      <c r="E29" s="17"/>
      <c r="F29" s="217"/>
      <c r="G29" s="18"/>
      <c r="H29" s="218"/>
      <c r="I29" s="219"/>
      <c r="J29" s="219"/>
      <c r="K29" s="219"/>
      <c r="L29" s="220"/>
      <c r="M29" s="147" t="str">
        <f t="shared" ref="M29:M32" si="7">IF(D29="","",SUM(F29:L29))</f>
        <v/>
      </c>
    </row>
    <row r="30" spans="1:13" ht="17.25" customHeight="1" x14ac:dyDescent="0.3">
      <c r="A30" s="215" t="s">
        <v>57</v>
      </c>
      <c r="B30" s="476"/>
      <c r="C30" s="216"/>
      <c r="D30" s="16"/>
      <c r="E30" s="17"/>
      <c r="F30" s="217"/>
      <c r="G30" s="18"/>
      <c r="H30" s="218"/>
      <c r="I30" s="219"/>
      <c r="J30" s="219"/>
      <c r="K30" s="219"/>
      <c r="L30" s="220"/>
      <c r="M30" s="147" t="str">
        <f t="shared" si="7"/>
        <v/>
      </c>
    </row>
    <row r="31" spans="1:13" ht="17.25" customHeight="1" x14ac:dyDescent="0.3">
      <c r="A31" s="215" t="s">
        <v>58</v>
      </c>
      <c r="B31" s="476"/>
      <c r="C31" s="216"/>
      <c r="D31" s="16"/>
      <c r="E31" s="17"/>
      <c r="F31" s="217"/>
      <c r="G31" s="18"/>
      <c r="H31" s="218"/>
      <c r="I31" s="219"/>
      <c r="J31" s="219"/>
      <c r="K31" s="219"/>
      <c r="L31" s="220"/>
      <c r="M31" s="147" t="str">
        <f t="shared" si="7"/>
        <v/>
      </c>
    </row>
    <row r="32" spans="1:13" ht="16.5" customHeight="1" x14ac:dyDescent="0.3">
      <c r="A32" s="221" t="s">
        <v>59</v>
      </c>
      <c r="B32" s="477"/>
      <c r="C32" s="216"/>
      <c r="D32" s="16"/>
      <c r="E32" s="17"/>
      <c r="F32" s="217"/>
      <c r="G32" s="18"/>
      <c r="H32" s="218"/>
      <c r="I32" s="219"/>
      <c r="J32" s="219"/>
      <c r="K32" s="219"/>
      <c r="L32" s="220"/>
      <c r="M32" s="147" t="str">
        <f t="shared" si="7"/>
        <v/>
      </c>
    </row>
    <row r="33" spans="1:13" ht="20.25" customHeight="1" thickBot="1" x14ac:dyDescent="0.35">
      <c r="A33" s="222" t="s">
        <v>60</v>
      </c>
      <c r="B33" s="478"/>
      <c r="C33" s="479"/>
      <c r="D33" s="479"/>
      <c r="E33" s="479"/>
      <c r="F33" s="479"/>
      <c r="G33" s="479"/>
      <c r="H33" s="479"/>
      <c r="I33" s="479"/>
      <c r="J33" s="479"/>
      <c r="K33" s="479"/>
      <c r="L33" s="479"/>
      <c r="M33" s="480"/>
    </row>
    <row r="34" spans="1:13" ht="28.8" x14ac:dyDescent="0.3">
      <c r="A34" s="136" t="s">
        <v>61</v>
      </c>
      <c r="B34" s="481" t="s">
        <v>144</v>
      </c>
      <c r="C34" s="223">
        <v>700000</v>
      </c>
      <c r="D34" s="19">
        <v>700000</v>
      </c>
      <c r="E34" s="223">
        <v>700000</v>
      </c>
      <c r="F34" s="224">
        <f>IF($C34="n.a.","n.a.",F35+F36)</f>
        <v>0</v>
      </c>
      <c r="G34" s="225">
        <f t="shared" ref="G34:M34" si="8">IF($C34="n.a.","n.a.",G35+G36)</f>
        <v>0</v>
      </c>
      <c r="H34" s="226">
        <f t="shared" si="8"/>
        <v>0</v>
      </c>
      <c r="I34" s="226">
        <f t="shared" si="8"/>
        <v>0</v>
      </c>
      <c r="J34" s="226">
        <f t="shared" si="8"/>
        <v>0</v>
      </c>
      <c r="K34" s="226">
        <f t="shared" si="8"/>
        <v>0</v>
      </c>
      <c r="L34" s="227">
        <f t="shared" si="8"/>
        <v>0</v>
      </c>
      <c r="M34" s="223">
        <f t="shared" si="8"/>
        <v>0</v>
      </c>
    </row>
    <row r="35" spans="1:13" ht="21" customHeight="1" x14ac:dyDescent="0.3">
      <c r="A35" s="119" t="s">
        <v>62</v>
      </c>
      <c r="B35" s="459"/>
      <c r="C35" s="228"/>
      <c r="D35" s="20"/>
      <c r="E35" s="21"/>
      <c r="F35" s="229"/>
      <c r="G35" s="22">
        <v>0</v>
      </c>
      <c r="H35" s="230"/>
      <c r="I35" s="230"/>
      <c r="J35" s="230"/>
      <c r="K35" s="230"/>
      <c r="L35" s="231"/>
      <c r="M35" s="228">
        <f>IF($C$34="n.a.","",SUM(F35:L35))</f>
        <v>0</v>
      </c>
    </row>
    <row r="36" spans="1:13" ht="21" customHeight="1" x14ac:dyDescent="0.3">
      <c r="A36" s="119" t="s">
        <v>63</v>
      </c>
      <c r="B36" s="459"/>
      <c r="C36" s="228"/>
      <c r="D36" s="20"/>
      <c r="E36" s="21"/>
      <c r="F36" s="232"/>
      <c r="G36" s="23"/>
      <c r="H36" s="233"/>
      <c r="I36" s="233"/>
      <c r="J36" s="233"/>
      <c r="K36" s="233"/>
      <c r="L36" s="234"/>
      <c r="M36" s="228">
        <f>IF($C$34="n.a.","",SUM(F36:L36))</f>
        <v>0</v>
      </c>
    </row>
    <row r="37" spans="1:13" s="160" customFormat="1" ht="50.25" customHeight="1" thickBot="1" x14ac:dyDescent="0.35">
      <c r="A37" s="159" t="s">
        <v>64</v>
      </c>
      <c r="B37" s="482" t="s">
        <v>134</v>
      </c>
      <c r="C37" s="483"/>
      <c r="D37" s="483"/>
      <c r="E37" s="483"/>
      <c r="F37" s="483"/>
      <c r="G37" s="483"/>
      <c r="H37" s="483"/>
      <c r="I37" s="483"/>
      <c r="J37" s="483"/>
      <c r="K37" s="483"/>
      <c r="L37" s="483"/>
      <c r="M37" s="484"/>
    </row>
    <row r="38" spans="1:13" s="160" customFormat="1" ht="35.25" customHeight="1" x14ac:dyDescent="0.3">
      <c r="A38" s="208" t="s">
        <v>65</v>
      </c>
      <c r="B38" s="331" t="s">
        <v>66</v>
      </c>
      <c r="C38" s="235" t="s">
        <v>54</v>
      </c>
      <c r="D38" s="24" t="s">
        <v>54</v>
      </c>
      <c r="E38" s="25" t="s">
        <v>54</v>
      </c>
      <c r="F38" s="236" t="str">
        <f t="shared" ref="F38:L38" si="9">IF($C38="n.a.","n.a.","")</f>
        <v>n.a.</v>
      </c>
      <c r="G38" s="26" t="str">
        <f t="shared" si="9"/>
        <v>n.a.</v>
      </c>
      <c r="H38" s="237" t="str">
        <f t="shared" si="9"/>
        <v>n.a.</v>
      </c>
      <c r="I38" s="237" t="str">
        <f t="shared" si="9"/>
        <v>n.a.</v>
      </c>
      <c r="J38" s="237" t="str">
        <f t="shared" si="9"/>
        <v>n.a.</v>
      </c>
      <c r="K38" s="237" t="str">
        <f t="shared" si="9"/>
        <v>n.a.</v>
      </c>
      <c r="L38" s="237" t="str">
        <f t="shared" si="9"/>
        <v>n.a.</v>
      </c>
      <c r="M38" s="238" t="str">
        <f>IF(D38="n.a.","n.a.",SUM(F38:L38))</f>
        <v>n.a.</v>
      </c>
    </row>
    <row r="39" spans="1:13" s="160" customFormat="1" ht="18" customHeight="1" thickBot="1" x14ac:dyDescent="0.35">
      <c r="A39" s="239" t="s">
        <v>67</v>
      </c>
      <c r="B39" s="485"/>
      <c r="C39" s="486"/>
      <c r="D39" s="486"/>
      <c r="E39" s="486"/>
      <c r="F39" s="486"/>
      <c r="G39" s="486"/>
      <c r="H39" s="486"/>
      <c r="I39" s="486"/>
      <c r="J39" s="486"/>
      <c r="K39" s="486"/>
      <c r="L39" s="486"/>
      <c r="M39" s="487"/>
    </row>
    <row r="40" spans="1:13" ht="44.25" customHeight="1" x14ac:dyDescent="0.3">
      <c r="A40" s="461" t="s">
        <v>68</v>
      </c>
      <c r="B40" s="462"/>
      <c r="C40" s="462"/>
      <c r="D40" s="462"/>
      <c r="E40" s="462"/>
      <c r="F40" s="462"/>
      <c r="G40" s="462"/>
      <c r="H40" s="462"/>
      <c r="I40" s="462"/>
      <c r="J40" s="462"/>
      <c r="K40" s="462"/>
      <c r="L40" s="462"/>
      <c r="M40" s="463"/>
    </row>
    <row r="41" spans="1:13" ht="24.75" customHeight="1" x14ac:dyDescent="0.3">
      <c r="A41" s="27" t="s">
        <v>69</v>
      </c>
      <c r="B41" s="28" t="s">
        <v>70</v>
      </c>
      <c r="C41" s="240">
        <v>10000</v>
      </c>
      <c r="D41" s="29">
        <v>10000</v>
      </c>
      <c r="E41" s="29">
        <v>10000</v>
      </c>
      <c r="F41" s="167">
        <v>0</v>
      </c>
      <c r="G41" s="322">
        <v>0</v>
      </c>
      <c r="H41" s="168"/>
      <c r="I41" s="168"/>
      <c r="J41" s="168"/>
      <c r="K41" s="168"/>
      <c r="L41" s="168"/>
      <c r="M41" s="243">
        <f>SUM(F41:L41)</f>
        <v>0</v>
      </c>
    </row>
    <row r="42" spans="1:13" ht="21.75" customHeight="1" thickBot="1" x14ac:dyDescent="0.35">
      <c r="A42" s="30" t="s">
        <v>71</v>
      </c>
      <c r="B42" s="488" t="s">
        <v>72</v>
      </c>
      <c r="C42" s="489"/>
      <c r="D42" s="489"/>
      <c r="E42" s="490"/>
      <c r="F42" s="491"/>
      <c r="G42" s="492"/>
      <c r="H42" s="493"/>
      <c r="I42" s="493"/>
      <c r="J42" s="493"/>
      <c r="K42" s="493"/>
      <c r="L42" s="493"/>
      <c r="M42" s="494"/>
    </row>
    <row r="43" spans="1:13" ht="3.75" customHeight="1" thickTop="1" x14ac:dyDescent="0.3">
      <c r="A43" s="241"/>
      <c r="B43" s="170"/>
      <c r="D43" s="177"/>
      <c r="E43" s="177"/>
      <c r="F43" s="177"/>
      <c r="G43" s="177"/>
      <c r="H43" s="177"/>
      <c r="I43" s="177"/>
      <c r="J43" s="177"/>
      <c r="K43" s="177"/>
      <c r="L43" s="177"/>
      <c r="M43" s="177"/>
    </row>
    <row r="44" spans="1:13" ht="1.5" hidden="1" customHeight="1" x14ac:dyDescent="0.3">
      <c r="B44" s="177"/>
      <c r="C44" s="177"/>
      <c r="D44" s="177"/>
      <c r="E44" s="177"/>
      <c r="F44" s="177"/>
      <c r="G44" s="177"/>
      <c r="H44" s="177"/>
      <c r="I44" s="177"/>
      <c r="J44" s="177"/>
      <c r="K44" s="177"/>
      <c r="L44" s="177"/>
      <c r="M44" s="177"/>
    </row>
    <row r="45" spans="1:13" hidden="1" x14ac:dyDescent="0.3">
      <c r="A45" s="180"/>
      <c r="B45" s="180"/>
      <c r="C45" s="180"/>
      <c r="D45" s="180"/>
      <c r="E45" s="180"/>
      <c r="F45" s="181"/>
      <c r="G45" s="181"/>
      <c r="H45" s="181"/>
      <c r="I45" s="181"/>
      <c r="J45" s="181"/>
      <c r="K45" s="181"/>
      <c r="L45" s="181"/>
      <c r="M45" s="181"/>
    </row>
    <row r="46" spans="1:13" hidden="1" x14ac:dyDescent="0.3">
      <c r="A46" s="182"/>
      <c r="B46" s="182"/>
      <c r="C46" s="182"/>
      <c r="D46" s="182"/>
      <c r="E46" s="182"/>
      <c r="F46" s="182"/>
      <c r="G46" s="182"/>
      <c r="H46" s="182"/>
      <c r="I46" s="182"/>
      <c r="J46" s="182"/>
      <c r="K46" s="182"/>
      <c r="L46" s="182"/>
      <c r="M46" s="182"/>
    </row>
    <row r="47" spans="1:13" hidden="1" x14ac:dyDescent="0.3"/>
    <row r="48" spans="1:13" hidden="1" x14ac:dyDescent="0.3"/>
    <row r="49" spans="1:13" hidden="1" x14ac:dyDescent="0.3"/>
    <row r="50" spans="1:13" hidden="1" x14ac:dyDescent="0.3"/>
    <row r="51" spans="1:13" x14ac:dyDescent="0.3">
      <c r="A51" s="242" t="s">
        <v>74</v>
      </c>
    </row>
    <row r="52" spans="1:13" s="183" customFormat="1" ht="30.75" customHeight="1" x14ac:dyDescent="0.3">
      <c r="A52" s="471" t="s">
        <v>135</v>
      </c>
      <c r="B52" s="471"/>
      <c r="C52" s="471"/>
      <c r="D52" s="471"/>
      <c r="E52" s="471"/>
      <c r="F52" s="471"/>
      <c r="G52" s="471"/>
      <c r="H52" s="471"/>
      <c r="I52" s="471"/>
      <c r="J52" s="471"/>
      <c r="K52" s="471"/>
      <c r="L52" s="471"/>
      <c r="M52" s="471"/>
    </row>
    <row r="53" spans="1:13" x14ac:dyDescent="0.3">
      <c r="A53" s="1"/>
      <c r="B53" s="1"/>
      <c r="C53" s="1"/>
      <c r="D53" s="1"/>
      <c r="E53" s="1"/>
      <c r="F53" s="1"/>
      <c r="G53" s="1"/>
      <c r="H53" s="1"/>
      <c r="I53" s="1"/>
      <c r="J53" s="1"/>
      <c r="K53" s="1"/>
      <c r="L53" s="1"/>
      <c r="M53" s="1"/>
    </row>
    <row r="54" spans="1:13" ht="15.6" x14ac:dyDescent="0.3">
      <c r="A54" s="471" t="s">
        <v>73</v>
      </c>
      <c r="B54" s="471"/>
      <c r="C54" s="471"/>
      <c r="D54" s="471"/>
      <c r="E54" s="471"/>
      <c r="F54" s="471"/>
      <c r="G54" s="471"/>
      <c r="H54" s="471"/>
      <c r="I54" s="471"/>
      <c r="J54" s="471"/>
      <c r="K54" s="471"/>
      <c r="L54" s="471"/>
      <c r="M54" s="471"/>
    </row>
    <row r="55" spans="1:13" x14ac:dyDescent="0.3">
      <c r="A55" s="1"/>
      <c r="B55" s="1"/>
      <c r="C55" s="1"/>
      <c r="D55" s="1"/>
      <c r="E55" s="1"/>
      <c r="F55" s="1"/>
      <c r="G55" s="1"/>
      <c r="H55" s="1"/>
      <c r="I55" s="1"/>
      <c r="J55" s="1"/>
      <c r="K55" s="1"/>
      <c r="L55" s="1"/>
      <c r="M55" s="1"/>
    </row>
    <row r="56" spans="1:13" ht="36.75" customHeight="1" x14ac:dyDescent="0.3">
      <c r="A56" s="471" t="s">
        <v>143</v>
      </c>
      <c r="B56" s="471"/>
      <c r="C56" s="471"/>
      <c r="D56" s="471"/>
      <c r="E56" s="471"/>
      <c r="F56" s="471"/>
      <c r="G56" s="471"/>
      <c r="H56" s="471"/>
      <c r="I56" s="471"/>
      <c r="J56" s="471"/>
      <c r="K56" s="471"/>
      <c r="L56" s="471"/>
      <c r="M56" s="471"/>
    </row>
    <row r="57" spans="1:13" x14ac:dyDescent="0.3">
      <c r="A57" s="1"/>
      <c r="B57" s="1"/>
      <c r="C57" s="1"/>
      <c r="D57" s="1"/>
      <c r="E57" s="1"/>
      <c r="F57" s="1"/>
      <c r="G57" s="1"/>
      <c r="H57" s="1"/>
      <c r="I57" s="1"/>
      <c r="J57" s="1"/>
      <c r="K57" s="1"/>
      <c r="L57" s="1"/>
      <c r="M57" s="1"/>
    </row>
  </sheetData>
  <sheetProtection formatRows="0" insertRows="0" selectLockedCells="1"/>
  <mergeCells count="23">
    <mergeCell ref="A56:M56"/>
    <mergeCell ref="B18:B24"/>
    <mergeCell ref="B26:M26"/>
    <mergeCell ref="B27:B32"/>
    <mergeCell ref="B33:M33"/>
    <mergeCell ref="B34:B36"/>
    <mergeCell ref="B37:M37"/>
    <mergeCell ref="B39:M39"/>
    <mergeCell ref="A40:M40"/>
    <mergeCell ref="B42:M42"/>
    <mergeCell ref="A52:M52"/>
    <mergeCell ref="A54:M54"/>
    <mergeCell ref="B16:M16"/>
    <mergeCell ref="D4:M4"/>
    <mergeCell ref="A5:C5"/>
    <mergeCell ref="A6:C6"/>
    <mergeCell ref="A7:C7"/>
    <mergeCell ref="A8:C8"/>
    <mergeCell ref="A13:A14"/>
    <mergeCell ref="B13:B14"/>
    <mergeCell ref="C13:C14"/>
    <mergeCell ref="D13:D14"/>
    <mergeCell ref="E13:E14"/>
  </mergeCells>
  <dataValidations count="1">
    <dataValidation operator="greaterThan" allowBlank="1" showInputMessage="1" showErrorMessage="1" sqref="C38"/>
  </dataValidations>
  <pageMargins left="0.5" right="0.25" top="0.25" bottom="0.25" header="0" footer="0"/>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31" zoomScale="80" zoomScaleNormal="80" workbookViewId="0">
      <selection activeCell="B16" sqref="B16:M16"/>
    </sheetView>
  </sheetViews>
  <sheetFormatPr defaultRowHeight="14.4" x14ac:dyDescent="0.3"/>
  <cols>
    <col min="1" max="1" width="51.88671875" style="1" customWidth="1"/>
    <col min="2" max="2" width="15.44140625" style="1" customWidth="1"/>
    <col min="3" max="3" width="25" style="1" customWidth="1"/>
    <col min="4" max="4" width="26.44140625" style="1" customWidth="1"/>
    <col min="5" max="5" width="22.44140625" style="1" customWidth="1"/>
    <col min="6" max="9" width="12.6640625" style="1" customWidth="1"/>
    <col min="10" max="10" width="14.5546875" style="1" customWidth="1"/>
    <col min="11" max="13" width="12.6640625" style="1" customWidth="1"/>
  </cols>
  <sheetData>
    <row r="1" spans="1:13" ht="23.4" x14ac:dyDescent="0.45">
      <c r="A1" s="244" t="s">
        <v>0</v>
      </c>
    </row>
    <row r="2" spans="1:13" ht="18" x14ac:dyDescent="0.35">
      <c r="A2" s="245"/>
      <c r="I2" s="313" t="s">
        <v>1</v>
      </c>
      <c r="J2" s="351">
        <v>41892</v>
      </c>
    </row>
    <row r="3" spans="1:13" ht="15" thickBot="1" x14ac:dyDescent="0.35">
      <c r="A3" s="246"/>
    </row>
    <row r="4" spans="1:13" ht="16.2" thickTop="1" x14ac:dyDescent="0.3">
      <c r="A4" s="31" t="s">
        <v>91</v>
      </c>
      <c r="B4" s="32"/>
      <c r="C4" s="247" t="s">
        <v>116</v>
      </c>
      <c r="D4" s="32" t="s">
        <v>119</v>
      </c>
      <c r="E4" s="32"/>
      <c r="F4" s="32"/>
      <c r="G4" s="32"/>
      <c r="H4" s="32"/>
      <c r="I4" s="32"/>
      <c r="J4" s="32"/>
      <c r="K4" s="32"/>
      <c r="L4" s="32"/>
      <c r="M4" s="294"/>
    </row>
    <row r="5" spans="1:13" ht="15.6" x14ac:dyDescent="0.3">
      <c r="A5" s="297"/>
      <c r="B5" s="250"/>
      <c r="C5" s="298" t="s">
        <v>6</v>
      </c>
      <c r="D5" s="250" t="s">
        <v>7</v>
      </c>
      <c r="E5" s="250"/>
      <c r="F5" s="248"/>
      <c r="G5" s="248"/>
      <c r="H5" s="248"/>
      <c r="I5" s="248"/>
      <c r="J5" s="248"/>
      <c r="K5" s="301" t="s">
        <v>118</v>
      </c>
      <c r="L5" s="248" t="s">
        <v>92</v>
      </c>
      <c r="M5" s="249"/>
    </row>
    <row r="6" spans="1:13" ht="15.6" x14ac:dyDescent="0.3">
      <c r="A6" s="389"/>
      <c r="B6" s="300"/>
      <c r="C6" s="298" t="s">
        <v>10</v>
      </c>
      <c r="D6" s="3"/>
      <c r="E6" s="3"/>
      <c r="F6" s="3"/>
      <c r="G6" s="3"/>
      <c r="H6" s="3"/>
      <c r="I6" s="3"/>
      <c r="J6" s="3"/>
      <c r="K6" s="301" t="s">
        <v>118</v>
      </c>
      <c r="L6" s="3"/>
      <c r="M6" s="292"/>
    </row>
    <row r="7" spans="1:13" ht="15.6" x14ac:dyDescent="0.3">
      <c r="A7" s="389"/>
      <c r="B7" s="300"/>
      <c r="C7" s="298" t="s">
        <v>76</v>
      </c>
      <c r="D7" s="311">
        <v>50</v>
      </c>
      <c r="E7" s="3"/>
      <c r="F7" s="3"/>
      <c r="G7" s="3"/>
      <c r="H7" s="3"/>
      <c r="I7" s="3"/>
      <c r="J7" s="3"/>
      <c r="K7" s="295" t="s">
        <v>13</v>
      </c>
      <c r="L7" s="307" t="s">
        <v>114</v>
      </c>
      <c r="M7" s="292"/>
    </row>
    <row r="8" spans="1:13" ht="15.75" customHeight="1" x14ac:dyDescent="0.3">
      <c r="A8" s="389"/>
      <c r="B8" s="300"/>
      <c r="C8" s="299" t="s">
        <v>117</v>
      </c>
      <c r="D8" s="310">
        <v>41671</v>
      </c>
      <c r="E8" s="33"/>
      <c r="F8" s="250"/>
      <c r="G8" s="250"/>
      <c r="H8" s="250"/>
      <c r="I8" s="293"/>
      <c r="J8" s="293"/>
      <c r="K8" s="296" t="s">
        <v>77</v>
      </c>
      <c r="L8" s="497">
        <v>43497</v>
      </c>
      <c r="M8" s="498"/>
    </row>
    <row r="9" spans="1:13" ht="15.75" customHeight="1" thickBot="1" x14ac:dyDescent="0.35">
      <c r="A9" s="390"/>
      <c r="B9" s="254"/>
      <c r="C9" s="302" t="s">
        <v>78</v>
      </c>
      <c r="D9" s="312" t="s">
        <v>104</v>
      </c>
      <c r="E9" s="306" t="s">
        <v>19</v>
      </c>
      <c r="F9" s="303">
        <v>41820</v>
      </c>
      <c r="G9" s="251"/>
      <c r="H9" s="251"/>
      <c r="I9" s="251"/>
      <c r="J9" s="304"/>
      <c r="K9" s="251"/>
      <c r="L9" s="308"/>
      <c r="M9" s="305"/>
    </row>
    <row r="10" spans="1:13" ht="16.2" thickTop="1" x14ac:dyDescent="0.3">
      <c r="A10" s="299"/>
      <c r="I10" s="299"/>
      <c r="J10" s="299"/>
      <c r="K10" s="299"/>
      <c r="L10" s="299"/>
    </row>
    <row r="11" spans="1:13" ht="15.6" x14ac:dyDescent="0.3">
      <c r="A11" s="252" t="s">
        <v>20</v>
      </c>
      <c r="B11" s="253"/>
      <c r="I11" s="299"/>
      <c r="J11" s="299"/>
      <c r="K11" s="299"/>
      <c r="L11" s="299"/>
    </row>
    <row r="12" spans="1:13" ht="16.2" thickBot="1" x14ac:dyDescent="0.35">
      <c r="B12" s="254"/>
    </row>
    <row r="13" spans="1:13" ht="28.2" thickTop="1" x14ac:dyDescent="0.3">
      <c r="A13" s="499" t="s">
        <v>21</v>
      </c>
      <c r="B13" s="266" t="s">
        <v>22</v>
      </c>
      <c r="C13" s="501" t="s">
        <v>101</v>
      </c>
      <c r="D13" s="501" t="s">
        <v>102</v>
      </c>
      <c r="E13" s="501" t="s">
        <v>103</v>
      </c>
      <c r="F13" s="261" t="s">
        <v>26</v>
      </c>
      <c r="G13" s="261" t="s">
        <v>27</v>
      </c>
      <c r="H13" s="261" t="s">
        <v>28</v>
      </c>
      <c r="I13" s="261" t="s">
        <v>29</v>
      </c>
      <c r="J13" s="261" t="s">
        <v>30</v>
      </c>
      <c r="K13" s="261" t="s">
        <v>31</v>
      </c>
      <c r="L13" s="261" t="s">
        <v>32</v>
      </c>
      <c r="M13" s="262" t="s">
        <v>99</v>
      </c>
    </row>
    <row r="14" spans="1:13" ht="28.2" thickBot="1" x14ac:dyDescent="0.35">
      <c r="A14" s="500"/>
      <c r="B14" s="276"/>
      <c r="C14" s="502"/>
      <c r="D14" s="502"/>
      <c r="E14" s="502"/>
      <c r="F14" s="263" t="s">
        <v>34</v>
      </c>
      <c r="G14" s="264" t="s">
        <v>35</v>
      </c>
      <c r="H14" s="264" t="s">
        <v>35</v>
      </c>
      <c r="I14" s="264" t="s">
        <v>35</v>
      </c>
      <c r="J14" s="264" t="s">
        <v>35</v>
      </c>
      <c r="K14" s="264" t="s">
        <v>35</v>
      </c>
      <c r="L14" s="264" t="s">
        <v>35</v>
      </c>
      <c r="M14" s="265" t="s">
        <v>35</v>
      </c>
    </row>
    <row r="15" spans="1:13" ht="28.2" thickTop="1" x14ac:dyDescent="0.3">
      <c r="A15" s="391" t="s">
        <v>110</v>
      </c>
      <c r="B15" s="289" t="s">
        <v>37</v>
      </c>
      <c r="C15" s="353">
        <v>586500</v>
      </c>
      <c r="D15" s="290">
        <v>586500</v>
      </c>
      <c r="E15" s="424">
        <v>7127</v>
      </c>
      <c r="F15" s="267"/>
      <c r="G15" s="268">
        <v>0</v>
      </c>
      <c r="H15" s="268"/>
      <c r="I15" s="268"/>
      <c r="J15" s="268"/>
      <c r="K15" s="268"/>
      <c r="L15" s="268"/>
      <c r="M15" s="392"/>
    </row>
    <row r="16" spans="1:13" ht="60" customHeight="1" thickBot="1" x14ac:dyDescent="0.35">
      <c r="A16" s="393" t="s">
        <v>38</v>
      </c>
      <c r="B16" s="495" t="s">
        <v>150</v>
      </c>
      <c r="C16" s="495"/>
      <c r="D16" s="495"/>
      <c r="E16" s="495"/>
      <c r="F16" s="495"/>
      <c r="G16" s="495"/>
      <c r="H16" s="495"/>
      <c r="I16" s="495"/>
      <c r="J16" s="495"/>
      <c r="K16" s="495"/>
      <c r="L16" s="495"/>
      <c r="M16" s="496"/>
    </row>
    <row r="17" spans="1:13" ht="15.6" thickTop="1" thickBot="1" x14ac:dyDescent="0.35">
      <c r="A17" s="394" t="s">
        <v>109</v>
      </c>
      <c r="B17" s="506" t="s">
        <v>41</v>
      </c>
      <c r="C17" s="428">
        <f>+D7+C18</f>
        <v>66</v>
      </c>
      <c r="D17" s="378">
        <f>D7+D18</f>
        <v>66.05</v>
      </c>
      <c r="E17" s="378">
        <f>+E18+D7</f>
        <v>66.05</v>
      </c>
      <c r="F17" s="425">
        <f>+D7+F18</f>
        <v>50</v>
      </c>
      <c r="G17" s="426">
        <f>+F17+G18</f>
        <v>50</v>
      </c>
      <c r="H17" s="427">
        <f t="shared" ref="H17:M17" si="0">+G17+H18</f>
        <v>50</v>
      </c>
      <c r="I17" s="427">
        <f t="shared" si="0"/>
        <v>50</v>
      </c>
      <c r="J17" s="427">
        <f t="shared" si="0"/>
        <v>50</v>
      </c>
      <c r="K17" s="427">
        <f t="shared" si="0"/>
        <v>50</v>
      </c>
      <c r="L17" s="427">
        <f t="shared" si="0"/>
        <v>50</v>
      </c>
      <c r="M17" s="395">
        <f t="shared" si="0"/>
        <v>50</v>
      </c>
    </row>
    <row r="18" spans="1:13" ht="16.5" customHeight="1" thickTop="1" thickBot="1" x14ac:dyDescent="0.35">
      <c r="A18" s="379" t="s">
        <v>111</v>
      </c>
      <c r="B18" s="507"/>
      <c r="C18" s="338">
        <v>16</v>
      </c>
      <c r="D18" s="380">
        <f>SUM(D19:D21)</f>
        <v>16.05</v>
      </c>
      <c r="E18" s="380">
        <f>SUM(E19:E21)</f>
        <v>16.05</v>
      </c>
      <c r="F18" s="381">
        <v>0</v>
      </c>
      <c r="G18" s="382">
        <v>0</v>
      </c>
      <c r="H18" s="382">
        <v>0</v>
      </c>
      <c r="I18" s="382">
        <v>0</v>
      </c>
      <c r="J18" s="382">
        <v>0</v>
      </c>
      <c r="K18" s="382">
        <v>0</v>
      </c>
      <c r="L18" s="382">
        <v>0</v>
      </c>
      <c r="M18" s="382">
        <v>0</v>
      </c>
    </row>
    <row r="19" spans="1:13" x14ac:dyDescent="0.3">
      <c r="A19" s="396" t="s">
        <v>42</v>
      </c>
      <c r="B19" s="507"/>
      <c r="C19" s="339"/>
      <c r="D19" s="339">
        <v>10</v>
      </c>
      <c r="E19" s="339">
        <v>10</v>
      </c>
      <c r="F19" s="383"/>
      <c r="G19" s="383"/>
      <c r="H19" s="383"/>
      <c r="I19" s="383"/>
      <c r="J19" s="383"/>
      <c r="K19" s="383"/>
      <c r="L19" s="383"/>
      <c r="M19" s="397"/>
    </row>
    <row r="20" spans="1:13" x14ac:dyDescent="0.3">
      <c r="A20" s="398" t="s">
        <v>105</v>
      </c>
      <c r="B20" s="507"/>
      <c r="C20" s="339"/>
      <c r="D20" s="339"/>
      <c r="E20" s="339"/>
      <c r="F20" s="383"/>
      <c r="G20" s="383"/>
      <c r="H20" s="259"/>
      <c r="I20" s="259"/>
      <c r="J20" s="259"/>
      <c r="K20" s="259"/>
      <c r="L20" s="259"/>
      <c r="M20" s="399"/>
    </row>
    <row r="21" spans="1:13" x14ac:dyDescent="0.3">
      <c r="A21" s="400" t="s">
        <v>44</v>
      </c>
      <c r="B21" s="507"/>
      <c r="C21" s="339"/>
      <c r="D21" s="339">
        <v>6.05</v>
      </c>
      <c r="E21" s="339">
        <v>6.05</v>
      </c>
      <c r="F21" s="383">
        <v>0</v>
      </c>
      <c r="G21" s="383">
        <v>0</v>
      </c>
      <c r="H21" s="259"/>
      <c r="I21" s="259"/>
      <c r="J21" s="259"/>
      <c r="K21" s="259"/>
      <c r="L21" s="259"/>
      <c r="M21" s="399"/>
    </row>
    <row r="22" spans="1:13" x14ac:dyDescent="0.3">
      <c r="A22" s="400" t="s">
        <v>45</v>
      </c>
      <c r="B22" s="507"/>
      <c r="C22" s="339"/>
      <c r="D22" s="339"/>
      <c r="E22" s="339"/>
      <c r="F22" s="383"/>
      <c r="G22" s="383"/>
      <c r="H22" s="259"/>
      <c r="I22" s="259"/>
      <c r="J22" s="259"/>
      <c r="K22" s="259"/>
      <c r="L22" s="259"/>
      <c r="M22" s="399"/>
    </row>
    <row r="23" spans="1:13" x14ac:dyDescent="0.3">
      <c r="A23" s="400" t="s">
        <v>46</v>
      </c>
      <c r="B23" s="507"/>
      <c r="C23" s="339"/>
      <c r="D23" s="339"/>
      <c r="E23" s="384"/>
      <c r="F23" s="385"/>
      <c r="G23" s="383"/>
      <c r="H23" s="259"/>
      <c r="I23" s="259"/>
      <c r="J23" s="259"/>
      <c r="K23" s="259"/>
      <c r="L23" s="259"/>
      <c r="M23" s="399"/>
    </row>
    <row r="24" spans="1:13" ht="15" thickBot="1" x14ac:dyDescent="0.35">
      <c r="A24" s="400" t="s">
        <v>100</v>
      </c>
      <c r="B24" s="508"/>
      <c r="C24" s="340"/>
      <c r="D24" s="340"/>
      <c r="E24" s="386"/>
      <c r="F24" s="387"/>
      <c r="G24" s="388"/>
      <c r="H24" s="388"/>
      <c r="I24" s="388"/>
      <c r="J24" s="388"/>
      <c r="K24" s="388"/>
      <c r="L24" s="388"/>
      <c r="M24" s="401"/>
    </row>
    <row r="25" spans="1:13" x14ac:dyDescent="0.3">
      <c r="A25" s="400" t="s">
        <v>106</v>
      </c>
      <c r="B25" s="287" t="s">
        <v>113</v>
      </c>
      <c r="C25" s="288"/>
      <c r="D25" s="288"/>
      <c r="E25" s="288"/>
      <c r="F25" s="277"/>
      <c r="G25" s="277"/>
      <c r="H25" s="277"/>
      <c r="I25" s="277"/>
      <c r="J25" s="277"/>
      <c r="K25" s="277"/>
      <c r="L25" s="277"/>
      <c r="M25" s="402"/>
    </row>
    <row r="26" spans="1:13" ht="28.2" thickBot="1" x14ac:dyDescent="0.35">
      <c r="A26" s="403" t="s">
        <v>136</v>
      </c>
      <c r="B26" s="495"/>
      <c r="C26" s="495"/>
      <c r="D26" s="495"/>
      <c r="E26" s="495"/>
      <c r="F26" s="495"/>
      <c r="G26" s="495"/>
      <c r="H26" s="495"/>
      <c r="I26" s="495"/>
      <c r="J26" s="495"/>
      <c r="K26" s="495"/>
      <c r="L26" s="495"/>
      <c r="M26" s="496"/>
    </row>
    <row r="27" spans="1:13" x14ac:dyDescent="0.3">
      <c r="A27" s="404" t="s">
        <v>80</v>
      </c>
      <c r="B27" s="509" t="s">
        <v>53</v>
      </c>
      <c r="C27" s="283" t="s">
        <v>54</v>
      </c>
      <c r="D27" s="283" t="s">
        <v>54</v>
      </c>
      <c r="E27" s="283" t="s">
        <v>54</v>
      </c>
      <c r="F27" s="285"/>
      <c r="G27" s="285" t="str">
        <f>D27</f>
        <v>n.a.</v>
      </c>
      <c r="H27" s="285"/>
      <c r="I27" s="285"/>
      <c r="J27" s="279"/>
      <c r="K27" s="279"/>
      <c r="L27" s="279"/>
      <c r="M27" s="405"/>
    </row>
    <row r="28" spans="1:13" x14ac:dyDescent="0.3">
      <c r="A28" s="406" t="s">
        <v>55</v>
      </c>
      <c r="B28" s="510"/>
      <c r="C28" s="284"/>
      <c r="D28" s="284"/>
      <c r="E28" s="284"/>
      <c r="F28" s="286"/>
      <c r="G28" s="286"/>
      <c r="H28" s="286"/>
      <c r="I28" s="286"/>
      <c r="J28" s="259"/>
      <c r="K28" s="259"/>
      <c r="L28" s="259"/>
      <c r="M28" s="407"/>
    </row>
    <row r="29" spans="1:13" x14ac:dyDescent="0.3">
      <c r="A29" s="406" t="s">
        <v>56</v>
      </c>
      <c r="B29" s="510"/>
      <c r="C29" s="284"/>
      <c r="D29" s="284"/>
      <c r="E29" s="284"/>
      <c r="F29" s="286"/>
      <c r="G29" s="286"/>
      <c r="H29" s="286"/>
      <c r="I29" s="286"/>
      <c r="J29" s="260"/>
      <c r="K29" s="260"/>
      <c r="L29" s="260"/>
      <c r="M29" s="408"/>
    </row>
    <row r="30" spans="1:13" x14ac:dyDescent="0.3">
      <c r="A30" s="406" t="s">
        <v>107</v>
      </c>
      <c r="B30" s="510"/>
      <c r="C30" s="284"/>
      <c r="D30" s="284"/>
      <c r="E30" s="284"/>
      <c r="F30" s="286"/>
      <c r="G30" s="286"/>
      <c r="H30" s="286"/>
      <c r="I30" s="286"/>
      <c r="J30" s="260"/>
      <c r="K30" s="260"/>
      <c r="L30" s="260"/>
      <c r="M30" s="408"/>
    </row>
    <row r="31" spans="1:13" x14ac:dyDescent="0.3">
      <c r="A31" s="406" t="s">
        <v>108</v>
      </c>
      <c r="B31" s="510"/>
      <c r="C31" s="284"/>
      <c r="D31" s="284"/>
      <c r="E31" s="284"/>
      <c r="F31" s="286"/>
      <c r="G31" s="286"/>
      <c r="H31" s="286"/>
      <c r="I31" s="286"/>
      <c r="J31" s="260"/>
      <c r="K31" s="260"/>
      <c r="L31" s="260"/>
      <c r="M31" s="408"/>
    </row>
    <row r="32" spans="1:13" x14ac:dyDescent="0.3">
      <c r="A32" s="406" t="s">
        <v>81</v>
      </c>
      <c r="B32" s="511"/>
      <c r="C32" s="284"/>
      <c r="D32" s="284"/>
      <c r="E32" s="284"/>
      <c r="F32" s="286"/>
      <c r="G32" s="286"/>
      <c r="H32" s="286"/>
      <c r="I32" s="286"/>
      <c r="J32" s="260"/>
      <c r="K32" s="260"/>
      <c r="L32" s="260"/>
      <c r="M32" s="408"/>
    </row>
    <row r="33" spans="1:13" ht="15" thickBot="1" x14ac:dyDescent="0.35">
      <c r="A33" s="409" t="s">
        <v>60</v>
      </c>
      <c r="B33" s="512"/>
      <c r="C33" s="513"/>
      <c r="D33" s="513"/>
      <c r="E33" s="513"/>
      <c r="F33" s="513"/>
      <c r="G33" s="513"/>
      <c r="H33" s="513"/>
      <c r="I33" s="513"/>
      <c r="J33" s="513"/>
      <c r="K33" s="513"/>
      <c r="L33" s="513"/>
      <c r="M33" s="514"/>
    </row>
    <row r="34" spans="1:13" ht="27.6" x14ac:dyDescent="0.3">
      <c r="A34" s="410" t="s">
        <v>61</v>
      </c>
      <c r="B34" s="515" t="s">
        <v>145</v>
      </c>
      <c r="C34" s="309" t="s">
        <v>121</v>
      </c>
      <c r="D34" s="309">
        <v>412745</v>
      </c>
      <c r="E34" s="309">
        <v>83824</v>
      </c>
      <c r="F34" s="278"/>
      <c r="G34" s="278">
        <v>0</v>
      </c>
      <c r="H34" s="278"/>
      <c r="I34" s="278"/>
      <c r="J34" s="278"/>
      <c r="K34" s="278"/>
      <c r="L34" s="278"/>
      <c r="M34" s="411"/>
    </row>
    <row r="35" spans="1:13" x14ac:dyDescent="0.3">
      <c r="A35" s="412" t="s">
        <v>83</v>
      </c>
      <c r="B35" s="516"/>
      <c r="C35" s="269"/>
      <c r="D35" s="269"/>
      <c r="E35" s="269"/>
      <c r="F35" s="270"/>
      <c r="G35" s="270"/>
      <c r="H35" s="270"/>
      <c r="I35" s="270"/>
      <c r="J35" s="270"/>
      <c r="K35" s="270"/>
      <c r="L35" s="270"/>
      <c r="M35" s="413"/>
    </row>
    <row r="36" spans="1:13" x14ac:dyDescent="0.3">
      <c r="A36" s="412" t="s">
        <v>84</v>
      </c>
      <c r="B36" s="517"/>
      <c r="C36" s="269"/>
      <c r="D36" s="269"/>
      <c r="E36" s="269"/>
      <c r="F36" s="270"/>
      <c r="G36" s="270"/>
      <c r="H36" s="270"/>
      <c r="I36" s="270"/>
      <c r="J36" s="270"/>
      <c r="K36" s="270"/>
      <c r="L36" s="270"/>
      <c r="M36" s="413"/>
    </row>
    <row r="37" spans="1:13" ht="60" customHeight="1" thickBot="1" x14ac:dyDescent="0.35">
      <c r="A37" s="414" t="s">
        <v>64</v>
      </c>
      <c r="B37" s="518" t="s">
        <v>120</v>
      </c>
      <c r="C37" s="519"/>
      <c r="D37" s="519"/>
      <c r="E37" s="519"/>
      <c r="F37" s="519"/>
      <c r="G37" s="519"/>
      <c r="H37" s="519"/>
      <c r="I37" s="519"/>
      <c r="J37" s="519"/>
      <c r="K37" s="519"/>
      <c r="L37" s="519"/>
      <c r="M37" s="520"/>
    </row>
    <row r="38" spans="1:13" ht="27.6" x14ac:dyDescent="0.3">
      <c r="A38" s="415" t="s">
        <v>65</v>
      </c>
      <c r="B38" s="280" t="s">
        <v>66</v>
      </c>
      <c r="C38" s="275" t="s">
        <v>54</v>
      </c>
      <c r="D38" s="275" t="s">
        <v>54</v>
      </c>
      <c r="E38" s="275" t="s">
        <v>54</v>
      </c>
      <c r="F38" s="278" t="s">
        <v>54</v>
      </c>
      <c r="G38" s="278" t="s">
        <v>54</v>
      </c>
      <c r="H38" s="278" t="s">
        <v>54</v>
      </c>
      <c r="I38" s="278" t="s">
        <v>54</v>
      </c>
      <c r="J38" s="278" t="s">
        <v>54</v>
      </c>
      <c r="K38" s="278" t="s">
        <v>54</v>
      </c>
      <c r="L38" s="278" t="s">
        <v>54</v>
      </c>
      <c r="M38" s="411" t="s">
        <v>54</v>
      </c>
    </row>
    <row r="39" spans="1:13" ht="15" thickBot="1" x14ac:dyDescent="0.35">
      <c r="A39" s="414" t="s">
        <v>67</v>
      </c>
      <c r="B39" s="521"/>
      <c r="C39" s="522"/>
      <c r="D39" s="522"/>
      <c r="E39" s="522"/>
      <c r="F39" s="522"/>
      <c r="G39" s="522"/>
      <c r="H39" s="522"/>
      <c r="I39" s="522"/>
      <c r="J39" s="522"/>
      <c r="K39" s="522"/>
      <c r="L39" s="522"/>
      <c r="M39" s="523"/>
    </row>
    <row r="40" spans="1:13" x14ac:dyDescent="0.3">
      <c r="A40" s="524" t="s">
        <v>112</v>
      </c>
      <c r="B40" s="525"/>
      <c r="C40" s="525"/>
      <c r="D40" s="525"/>
      <c r="E40" s="525"/>
      <c r="F40" s="525"/>
      <c r="G40" s="525"/>
      <c r="H40" s="525"/>
      <c r="I40" s="525"/>
      <c r="J40" s="525"/>
      <c r="K40" s="525"/>
      <c r="L40" s="525"/>
      <c r="M40" s="526"/>
    </row>
    <row r="41" spans="1:13" x14ac:dyDescent="0.3">
      <c r="A41" s="271" t="s">
        <v>96</v>
      </c>
      <c r="B41" s="272" t="s">
        <v>82</v>
      </c>
      <c r="C41" s="281" t="s">
        <v>137</v>
      </c>
      <c r="D41" s="281" t="s">
        <v>137</v>
      </c>
      <c r="E41" s="281" t="s">
        <v>137</v>
      </c>
      <c r="F41" s="282"/>
      <c r="G41" s="273">
        <v>0</v>
      </c>
      <c r="H41" s="273"/>
      <c r="I41" s="273"/>
      <c r="J41" s="273"/>
      <c r="K41" s="273"/>
      <c r="L41" s="273"/>
      <c r="M41" s="274"/>
    </row>
    <row r="42" spans="1:13" ht="15" thickBot="1" x14ac:dyDescent="0.35">
      <c r="A42" s="291" t="s">
        <v>71</v>
      </c>
      <c r="B42" s="527" t="s">
        <v>98</v>
      </c>
      <c r="C42" s="528"/>
      <c r="D42" s="528"/>
      <c r="E42" s="528"/>
      <c r="F42" s="528"/>
      <c r="G42" s="528"/>
      <c r="H42" s="528"/>
      <c r="I42" s="528"/>
      <c r="J42" s="528"/>
      <c r="K42" s="528"/>
      <c r="L42" s="528"/>
      <c r="M42" s="529"/>
    </row>
    <row r="43" spans="1:13" ht="15" thickTop="1" x14ac:dyDescent="0.3">
      <c r="A43" s="255"/>
      <c r="B43" s="255"/>
      <c r="C43" s="256"/>
      <c r="D43" s="256"/>
      <c r="E43" s="256"/>
      <c r="F43" s="256"/>
      <c r="G43" s="256"/>
      <c r="H43" s="256"/>
      <c r="I43" s="256"/>
      <c r="J43" s="256"/>
      <c r="K43" s="256"/>
      <c r="L43" s="256"/>
      <c r="M43" s="256"/>
    </row>
    <row r="44" spans="1:13" ht="32.25" customHeight="1" x14ac:dyDescent="0.3">
      <c r="A44" s="503" t="s">
        <v>124</v>
      </c>
      <c r="B44" s="504"/>
      <c r="C44" s="504"/>
      <c r="D44" s="504"/>
      <c r="E44" s="504"/>
      <c r="F44" s="504"/>
      <c r="G44" s="504"/>
      <c r="H44" s="504"/>
      <c r="I44" s="504"/>
      <c r="J44" s="504"/>
      <c r="K44" s="504"/>
      <c r="L44" s="504"/>
      <c r="M44" s="505"/>
    </row>
    <row r="45" spans="1:13" x14ac:dyDescent="0.3">
      <c r="A45" s="255"/>
      <c r="B45" s="255"/>
      <c r="C45" s="256"/>
      <c r="D45" s="256"/>
      <c r="E45" s="256"/>
      <c r="F45" s="256"/>
      <c r="G45" s="256"/>
      <c r="H45" s="256"/>
      <c r="I45" s="256"/>
      <c r="J45" s="256"/>
      <c r="K45" s="256"/>
      <c r="L45" s="256"/>
      <c r="M45" s="256"/>
    </row>
    <row r="46" spans="1:13" ht="29.25" customHeight="1" x14ac:dyDescent="0.3">
      <c r="A46" s="503" t="s">
        <v>125</v>
      </c>
      <c r="B46" s="504"/>
      <c r="C46" s="504"/>
      <c r="D46" s="504"/>
      <c r="E46" s="504"/>
      <c r="F46" s="504"/>
      <c r="G46" s="504"/>
      <c r="H46" s="504"/>
      <c r="I46" s="504"/>
      <c r="J46" s="504"/>
      <c r="K46" s="504"/>
      <c r="L46" s="504"/>
      <c r="M46" s="505"/>
    </row>
    <row r="47" spans="1:13" x14ac:dyDescent="0.3">
      <c r="A47" s="257"/>
      <c r="B47" s="257"/>
      <c r="C47" s="257"/>
      <c r="D47" s="257"/>
      <c r="E47" s="257"/>
      <c r="F47" s="258"/>
      <c r="G47" s="258"/>
      <c r="H47" s="258"/>
      <c r="I47" s="258"/>
      <c r="J47" s="258"/>
      <c r="K47" s="258"/>
      <c r="L47" s="258"/>
      <c r="M47" s="258"/>
    </row>
    <row r="48" spans="1:13" ht="31.5" customHeight="1" x14ac:dyDescent="0.3">
      <c r="A48" s="503" t="s">
        <v>123</v>
      </c>
      <c r="B48" s="504"/>
      <c r="C48" s="504"/>
      <c r="D48" s="504"/>
      <c r="E48" s="504"/>
      <c r="F48" s="504"/>
      <c r="G48" s="504"/>
      <c r="H48" s="504"/>
      <c r="I48" s="504"/>
      <c r="J48" s="504"/>
      <c r="K48" s="504"/>
      <c r="L48" s="504"/>
      <c r="M48" s="505"/>
    </row>
  </sheetData>
  <sheetProtection formatRows="0" insertRows="0" selectLockedCells="1"/>
  <mergeCells count="18">
    <mergeCell ref="A48:M48"/>
    <mergeCell ref="B17:B24"/>
    <mergeCell ref="B26:M26"/>
    <mergeCell ref="B27:B32"/>
    <mergeCell ref="B33:M33"/>
    <mergeCell ref="B34:B36"/>
    <mergeCell ref="B37:M37"/>
    <mergeCell ref="B39:M39"/>
    <mergeCell ref="A40:M40"/>
    <mergeCell ref="B42:M42"/>
    <mergeCell ref="A44:M44"/>
    <mergeCell ref="A46:M46"/>
    <mergeCell ref="B16:M16"/>
    <mergeCell ref="L8:M8"/>
    <mergeCell ref="A13:A14"/>
    <mergeCell ref="C13:C14"/>
    <mergeCell ref="D13:D14"/>
    <mergeCell ref="E13:E14"/>
  </mergeCells>
  <pageMargins left="0.5" right="0.25" top="0.25" bottom="0.25" header="0" footer="0"/>
  <pageSetup scale="5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8"/>
  <sheetViews>
    <sheetView topLeftCell="A37" zoomScale="80" zoomScaleNormal="80" workbookViewId="0">
      <selection activeCell="B16" sqref="B16:M16"/>
    </sheetView>
  </sheetViews>
  <sheetFormatPr defaultColWidth="8.88671875" defaultRowHeight="14.4" x14ac:dyDescent="0.3"/>
  <cols>
    <col min="1" max="1" width="56.44140625" style="53" customWidth="1"/>
    <col min="2" max="2" width="12.33203125" style="53" customWidth="1"/>
    <col min="3" max="5" width="21.109375" style="53" customWidth="1"/>
    <col min="6" max="13" width="14.88671875" style="53" customWidth="1"/>
    <col min="14" max="16" width="8.88671875" style="53"/>
    <col min="17" max="17" width="13.88671875" style="53" customWidth="1"/>
    <col min="18" max="18" width="12.5546875" style="53" customWidth="1"/>
    <col min="19" max="20" width="8.88671875" style="53"/>
    <col min="21" max="21" width="14.44140625" style="53" customWidth="1"/>
    <col min="22" max="22" width="9.44140625" style="53" customWidth="1"/>
    <col min="23" max="16384" width="8.88671875" style="53"/>
  </cols>
  <sheetData>
    <row r="1" spans="1:13" ht="23.4" x14ac:dyDescent="0.45">
      <c r="A1" s="52" t="s">
        <v>0</v>
      </c>
      <c r="L1" s="54"/>
    </row>
    <row r="2" spans="1:13" ht="18" x14ac:dyDescent="0.35">
      <c r="A2" s="55"/>
      <c r="I2" s="56" t="s">
        <v>1</v>
      </c>
      <c r="J2" s="351">
        <v>41892</v>
      </c>
      <c r="L2" s="57" t="s">
        <v>2</v>
      </c>
      <c r="M2" s="58">
        <v>41737</v>
      </c>
    </row>
    <row r="3" spans="1:13" ht="15" thickBot="1" x14ac:dyDescent="0.35">
      <c r="A3" s="54"/>
    </row>
    <row r="4" spans="1:13" ht="15.75" customHeight="1" thickTop="1" x14ac:dyDescent="0.3">
      <c r="A4" s="31" t="s">
        <v>75</v>
      </c>
      <c r="B4" s="59"/>
      <c r="C4" s="60" t="s">
        <v>4</v>
      </c>
      <c r="D4" s="441" t="s">
        <v>128</v>
      </c>
      <c r="E4" s="441"/>
      <c r="F4" s="441"/>
      <c r="G4" s="441"/>
      <c r="H4" s="441"/>
      <c r="I4" s="441"/>
      <c r="J4" s="441"/>
      <c r="K4" s="441"/>
      <c r="L4" s="441"/>
      <c r="M4" s="442"/>
    </row>
    <row r="5" spans="1:13" ht="15.6" x14ac:dyDescent="0.3">
      <c r="A5" s="443" t="s">
        <v>6</v>
      </c>
      <c r="B5" s="444"/>
      <c r="C5" s="444"/>
      <c r="D5" s="3" t="s">
        <v>7</v>
      </c>
      <c r="E5" s="3"/>
      <c r="F5" s="61"/>
      <c r="G5" s="61"/>
      <c r="J5" s="62"/>
      <c r="K5" s="326" t="s">
        <v>8</v>
      </c>
      <c r="L5" s="53" t="s">
        <v>130</v>
      </c>
      <c r="M5" s="64"/>
    </row>
    <row r="6" spans="1:13" ht="15.6" x14ac:dyDescent="0.3">
      <c r="A6" s="443" t="s">
        <v>10</v>
      </c>
      <c r="B6" s="444"/>
      <c r="C6" s="444"/>
      <c r="D6" s="3" t="s">
        <v>11</v>
      </c>
      <c r="E6" s="3"/>
      <c r="F6" s="61"/>
      <c r="G6" s="61"/>
      <c r="I6" s="62"/>
      <c r="J6" s="62"/>
      <c r="K6" s="326" t="s">
        <v>8</v>
      </c>
      <c r="M6" s="65"/>
    </row>
    <row r="7" spans="1:13" ht="15.6" x14ac:dyDescent="0.3">
      <c r="A7" s="443" t="s">
        <v>12</v>
      </c>
      <c r="B7" s="444"/>
      <c r="C7" s="444"/>
      <c r="D7" s="4">
        <v>100</v>
      </c>
      <c r="E7" s="4" t="s">
        <v>147</v>
      </c>
      <c r="F7" s="4">
        <f>12.6+4+35</f>
        <v>51.6</v>
      </c>
      <c r="G7" s="66"/>
      <c r="H7" s="66"/>
      <c r="I7" s="62"/>
      <c r="J7" s="62"/>
      <c r="K7" s="326" t="s">
        <v>13</v>
      </c>
      <c r="L7" s="67">
        <v>20</v>
      </c>
      <c r="M7" s="65" t="s">
        <v>14</v>
      </c>
    </row>
    <row r="8" spans="1:13" ht="15.6" x14ac:dyDescent="0.3">
      <c r="A8" s="443" t="s">
        <v>15</v>
      </c>
      <c r="B8" s="444"/>
      <c r="C8" s="444"/>
      <c r="D8" s="5">
        <v>41085</v>
      </c>
      <c r="E8" s="5"/>
      <c r="F8" s="61"/>
      <c r="G8" s="61"/>
      <c r="H8" s="66"/>
      <c r="I8" s="62"/>
      <c r="J8" s="62"/>
      <c r="K8" s="68" t="s">
        <v>16</v>
      </c>
      <c r="L8" s="352">
        <v>44713</v>
      </c>
      <c r="M8" s="69"/>
    </row>
    <row r="9" spans="1:13" ht="16.2" thickBot="1" x14ac:dyDescent="0.35">
      <c r="A9" s="70"/>
      <c r="B9" s="71"/>
      <c r="C9" s="71" t="s">
        <v>17</v>
      </c>
      <c r="D9" s="72" t="s">
        <v>18</v>
      </c>
      <c r="E9" s="73">
        <v>41456</v>
      </c>
      <c r="F9" s="72" t="s">
        <v>19</v>
      </c>
      <c r="G9" s="73">
        <v>41820</v>
      </c>
      <c r="H9" s="74"/>
      <c r="I9" s="75"/>
      <c r="J9" s="75"/>
      <c r="K9" s="75"/>
      <c r="L9" s="71"/>
      <c r="M9" s="76"/>
    </row>
    <row r="10" spans="1:13" ht="10.5" customHeight="1" thickTop="1" x14ac:dyDescent="0.3">
      <c r="A10" s="326"/>
      <c r="B10" s="326"/>
      <c r="C10" s="326"/>
      <c r="D10" s="77"/>
      <c r="E10" s="77"/>
      <c r="G10" s="77"/>
      <c r="I10" s="62"/>
      <c r="J10" s="62"/>
      <c r="K10" s="62"/>
      <c r="L10" s="326"/>
      <c r="M10" s="66"/>
    </row>
    <row r="11" spans="1:13" ht="15.6" x14ac:dyDescent="0.3">
      <c r="A11" s="78" t="s">
        <v>20</v>
      </c>
      <c r="B11" s="79"/>
      <c r="C11" s="326"/>
      <c r="D11" s="66"/>
      <c r="E11" s="66"/>
      <c r="F11" s="66"/>
      <c r="G11" s="66"/>
      <c r="H11" s="66"/>
      <c r="I11" s="66"/>
      <c r="J11" s="66"/>
      <c r="K11" s="66"/>
      <c r="L11" s="66"/>
      <c r="M11" s="66"/>
    </row>
    <row r="12" spans="1:13" ht="15" customHeight="1" thickBot="1" x14ac:dyDescent="0.35">
      <c r="A12" s="71"/>
      <c r="B12" s="71"/>
    </row>
    <row r="13" spans="1:13" ht="41.25" customHeight="1" thickTop="1" thickBot="1" x14ac:dyDescent="0.35">
      <c r="A13" s="445" t="s">
        <v>21</v>
      </c>
      <c r="B13" s="447" t="s">
        <v>22</v>
      </c>
      <c r="C13" s="449" t="s">
        <v>23</v>
      </c>
      <c r="D13" s="450" t="s">
        <v>24</v>
      </c>
      <c r="E13" s="451" t="s">
        <v>25</v>
      </c>
      <c r="F13" s="80" t="s">
        <v>26</v>
      </c>
      <c r="G13" s="81" t="s">
        <v>27</v>
      </c>
      <c r="H13" s="82" t="s">
        <v>28</v>
      </c>
      <c r="I13" s="82" t="s">
        <v>29</v>
      </c>
      <c r="J13" s="82" t="s">
        <v>30</v>
      </c>
      <c r="K13" s="82" t="s">
        <v>31</v>
      </c>
      <c r="L13" s="83" t="s">
        <v>32</v>
      </c>
      <c r="M13" s="84" t="s">
        <v>33</v>
      </c>
    </row>
    <row r="14" spans="1:13" ht="30" thickTop="1" thickBot="1" x14ac:dyDescent="0.35">
      <c r="A14" s="446"/>
      <c r="B14" s="448"/>
      <c r="C14" s="449"/>
      <c r="D14" s="450"/>
      <c r="E14" s="451"/>
      <c r="F14" s="85" t="s">
        <v>34</v>
      </c>
      <c r="G14" s="86" t="s">
        <v>35</v>
      </c>
      <c r="H14" s="87" t="s">
        <v>35</v>
      </c>
      <c r="I14" s="87" t="s">
        <v>35</v>
      </c>
      <c r="J14" s="87" t="s">
        <v>35</v>
      </c>
      <c r="K14" s="87" t="s">
        <v>35</v>
      </c>
      <c r="L14" s="88" t="s">
        <v>35</v>
      </c>
      <c r="M14" s="89" t="s">
        <v>35</v>
      </c>
    </row>
    <row r="15" spans="1:13" ht="30" customHeight="1" thickTop="1" x14ac:dyDescent="0.3">
      <c r="A15" s="90" t="s">
        <v>36</v>
      </c>
      <c r="B15" s="372" t="s">
        <v>79</v>
      </c>
      <c r="C15" s="91">
        <v>20000000</v>
      </c>
      <c r="D15" s="37">
        <v>2231520</v>
      </c>
      <c r="E15" s="37">
        <v>2231520</v>
      </c>
      <c r="F15" s="373">
        <v>0</v>
      </c>
      <c r="G15" s="374">
        <v>105900</v>
      </c>
      <c r="H15" s="375"/>
      <c r="I15" s="375"/>
      <c r="J15" s="375"/>
      <c r="K15" s="375"/>
      <c r="L15" s="376"/>
      <c r="M15" s="377">
        <f>SUM(F15:L15)</f>
        <v>105900</v>
      </c>
    </row>
    <row r="16" spans="1:13" ht="48" customHeight="1" thickBot="1" x14ac:dyDescent="0.35">
      <c r="A16" s="96" t="s">
        <v>38</v>
      </c>
      <c r="B16" s="530" t="s">
        <v>151</v>
      </c>
      <c r="C16" s="531"/>
      <c r="D16" s="531"/>
      <c r="E16" s="531"/>
      <c r="F16" s="531"/>
      <c r="G16" s="531"/>
      <c r="H16" s="531"/>
      <c r="I16" s="531"/>
      <c r="J16" s="531"/>
      <c r="K16" s="531"/>
      <c r="L16" s="531"/>
      <c r="M16" s="532"/>
    </row>
    <row r="17" spans="1:13" ht="19.5" customHeight="1" thickBot="1" x14ac:dyDescent="0.35">
      <c r="A17" s="97" t="s">
        <v>39</v>
      </c>
      <c r="B17" s="98"/>
      <c r="C17" s="368">
        <v>1000</v>
      </c>
      <c r="D17" s="368">
        <f>IF(D18="","",+$F$7+D18)</f>
        <v>234.6</v>
      </c>
      <c r="E17" s="368">
        <f>IF(E18="","",+$F$7+E18)</f>
        <v>234.6</v>
      </c>
      <c r="F17" s="368">
        <f>IF(F18="","",+$F$7+F18)</f>
        <v>101.16</v>
      </c>
      <c r="G17" s="369">
        <f>IF(F17="","",F17+G18)</f>
        <v>234.16</v>
      </c>
      <c r="H17" s="370">
        <f>+G17+H18</f>
        <v>234.16</v>
      </c>
      <c r="I17" s="370">
        <f t="shared" ref="I17:L17" si="0">IF(H17="","",H17+I18)</f>
        <v>234.16</v>
      </c>
      <c r="J17" s="370">
        <f t="shared" si="0"/>
        <v>234.16</v>
      </c>
      <c r="K17" s="370">
        <f t="shared" si="0"/>
        <v>234.16</v>
      </c>
      <c r="L17" s="371">
        <f t="shared" si="0"/>
        <v>234.16</v>
      </c>
      <c r="M17" s="368">
        <f>L17</f>
        <v>234.16</v>
      </c>
    </row>
    <row r="18" spans="1:13" ht="15" customHeight="1" thickTop="1" thickBot="1" x14ac:dyDescent="0.35">
      <c r="A18" s="103" t="s">
        <v>40</v>
      </c>
      <c r="B18" s="455" t="s">
        <v>41</v>
      </c>
      <c r="C18" s="104">
        <f>C17-D7</f>
        <v>900</v>
      </c>
      <c r="D18" s="104">
        <f t="shared" ref="D18:E18" si="1">IF(SUM(D19:D24)=0,0,SUM(D19:D24))</f>
        <v>183</v>
      </c>
      <c r="E18" s="104">
        <f t="shared" si="1"/>
        <v>183</v>
      </c>
      <c r="F18" s="104">
        <f>IF(SUM(F19:F24)=0,0,SUM(F19:F24))</f>
        <v>49.56</v>
      </c>
      <c r="G18" s="105">
        <f>SUM(G19:G24)</f>
        <v>133</v>
      </c>
      <c r="H18" s="106">
        <f t="shared" ref="H18:M18" si="2">SUM(H19:H24)</f>
        <v>0</v>
      </c>
      <c r="I18" s="106">
        <f t="shared" si="2"/>
        <v>0</v>
      </c>
      <c r="J18" s="106">
        <f t="shared" si="2"/>
        <v>0</v>
      </c>
      <c r="K18" s="106">
        <f t="shared" si="2"/>
        <v>0</v>
      </c>
      <c r="L18" s="106">
        <f t="shared" si="2"/>
        <v>0</v>
      </c>
      <c r="M18" s="327">
        <f t="shared" si="2"/>
        <v>182.56</v>
      </c>
    </row>
    <row r="19" spans="1:13" ht="15" customHeight="1" x14ac:dyDescent="0.3">
      <c r="A19" s="108" t="s">
        <v>42</v>
      </c>
      <c r="B19" s="455"/>
      <c r="C19" s="109"/>
      <c r="D19" s="47">
        <v>81</v>
      </c>
      <c r="E19" s="8">
        <v>81</v>
      </c>
      <c r="F19" s="116">
        <v>24.36</v>
      </c>
      <c r="G19" s="335">
        <v>57</v>
      </c>
      <c r="H19" s="111"/>
      <c r="I19" s="111"/>
      <c r="J19" s="111"/>
      <c r="K19" s="111"/>
      <c r="L19" s="112"/>
      <c r="M19" s="113">
        <f>IF(SUM(F19:L19)=0,"",SUM(F19:L19))</f>
        <v>81.36</v>
      </c>
    </row>
    <row r="20" spans="1:13" ht="15" customHeight="1" x14ac:dyDescent="0.3">
      <c r="A20" s="114" t="s">
        <v>43</v>
      </c>
      <c r="B20" s="455"/>
      <c r="C20" s="115"/>
      <c r="D20" s="48"/>
      <c r="E20" s="10"/>
      <c r="F20" s="116"/>
      <c r="G20" s="335"/>
      <c r="H20" s="117"/>
      <c r="I20" s="117"/>
      <c r="J20" s="117"/>
      <c r="K20" s="117"/>
      <c r="L20" s="118"/>
      <c r="M20" s="113" t="str">
        <f t="shared" ref="M20:M24" si="3">IF(SUM(F20:L20)=0,"",SUM(F20:L20))</f>
        <v/>
      </c>
    </row>
    <row r="21" spans="1:13" ht="15" customHeight="1" x14ac:dyDescent="0.3">
      <c r="A21" s="119" t="s">
        <v>44</v>
      </c>
      <c r="B21" s="455"/>
      <c r="C21" s="115"/>
      <c r="D21" s="48"/>
      <c r="E21" s="10"/>
      <c r="F21" s="116"/>
      <c r="G21" s="335"/>
      <c r="H21" s="117"/>
      <c r="I21" s="117"/>
      <c r="J21" s="117"/>
      <c r="K21" s="117"/>
      <c r="L21" s="118"/>
      <c r="M21" s="113" t="str">
        <f t="shared" si="3"/>
        <v/>
      </c>
    </row>
    <row r="22" spans="1:13" ht="15" customHeight="1" x14ac:dyDescent="0.3">
      <c r="A22" s="119" t="s">
        <v>45</v>
      </c>
      <c r="B22" s="455"/>
      <c r="C22" s="115"/>
      <c r="D22" s="48">
        <v>102</v>
      </c>
      <c r="E22" s="10">
        <v>102</v>
      </c>
      <c r="F22" s="314">
        <v>25.2</v>
      </c>
      <c r="G22" s="354">
        <v>76</v>
      </c>
      <c r="H22" s="117"/>
      <c r="I22" s="117"/>
      <c r="J22" s="117"/>
      <c r="K22" s="117"/>
      <c r="L22" s="118"/>
      <c r="M22" s="113">
        <f>IF(SUM(F22:L22)=0,"",SUM(F22:L22))</f>
        <v>101.2</v>
      </c>
    </row>
    <row r="23" spans="1:13" ht="15" customHeight="1" x14ac:dyDescent="0.3">
      <c r="A23" s="119" t="s">
        <v>46</v>
      </c>
      <c r="B23" s="455"/>
      <c r="C23" s="115"/>
      <c r="D23" s="48"/>
      <c r="E23" s="10"/>
      <c r="F23" s="116"/>
      <c r="G23" s="320"/>
      <c r="H23" s="117"/>
      <c r="I23" s="117"/>
      <c r="J23" s="117"/>
      <c r="K23" s="117"/>
      <c r="L23" s="118"/>
      <c r="M23" s="113" t="str">
        <f t="shared" si="3"/>
        <v/>
      </c>
    </row>
    <row r="24" spans="1:13" ht="15" customHeight="1" thickBot="1" x14ac:dyDescent="0.35">
      <c r="A24" s="120" t="s">
        <v>47</v>
      </c>
      <c r="B24" s="455"/>
      <c r="C24" s="121"/>
      <c r="D24" s="49"/>
      <c r="E24" s="12"/>
      <c r="F24" s="122"/>
      <c r="G24" s="321"/>
      <c r="H24" s="123"/>
      <c r="I24" s="123"/>
      <c r="J24" s="123"/>
      <c r="K24" s="123"/>
      <c r="L24" s="124"/>
      <c r="M24" s="125" t="str">
        <f t="shared" si="3"/>
        <v/>
      </c>
    </row>
    <row r="25" spans="1:13" ht="15" customHeight="1" x14ac:dyDescent="0.3">
      <c r="A25" s="120" t="s">
        <v>48</v>
      </c>
      <c r="B25" s="126" t="s">
        <v>49</v>
      </c>
      <c r="C25" s="127"/>
      <c r="D25" s="50"/>
      <c r="E25" s="14"/>
      <c r="F25" s="128"/>
      <c r="G25" s="15"/>
      <c r="H25" s="129"/>
      <c r="I25" s="129"/>
      <c r="J25" s="129"/>
      <c r="K25" s="129"/>
      <c r="L25" s="130"/>
      <c r="M25" s="131"/>
    </row>
    <row r="26" spans="1:13" ht="45" customHeight="1" thickBot="1" x14ac:dyDescent="0.35">
      <c r="A26" s="132" t="s">
        <v>50</v>
      </c>
      <c r="B26" s="488" t="s">
        <v>142</v>
      </c>
      <c r="C26" s="493"/>
      <c r="D26" s="493"/>
      <c r="E26" s="493"/>
      <c r="F26" s="493"/>
      <c r="G26" s="493"/>
      <c r="H26" s="493"/>
      <c r="I26" s="493"/>
      <c r="J26" s="493"/>
      <c r="K26" s="493"/>
      <c r="L26" s="493"/>
      <c r="M26" s="494"/>
    </row>
    <row r="27" spans="1:13" ht="15" customHeight="1" x14ac:dyDescent="0.3">
      <c r="A27" s="136" t="s">
        <v>52</v>
      </c>
      <c r="B27" s="456" t="s">
        <v>53</v>
      </c>
      <c r="C27" s="137">
        <v>520</v>
      </c>
      <c r="D27" s="137">
        <f>IF(SUM(D28:D32)=0,"",SUM(D28:D32))</f>
        <v>97</v>
      </c>
      <c r="E27" s="137">
        <f t="shared" ref="E27" si="4">IF($D27="n.a.","n.a.",IF(SUM(E28:E32)=0,"",SUM(E28:E32)))</f>
        <v>97</v>
      </c>
      <c r="F27" s="138">
        <f>IF($D27="n.a.","n.a.",IF(SUM(F28:F32)=0,"",SUM(F28:F32)))</f>
        <v>32</v>
      </c>
      <c r="G27" s="139">
        <f>IF($D27="n.a.","n.a.",IF(SUM(G28:G32)=0,0,SUM(G28:G32)))</f>
        <v>65</v>
      </c>
      <c r="H27" s="140" t="str">
        <f t="shared" ref="H27:M27" si="5">IF($D27="n.a.","n.a.",IF(SUM(H28:H32)=0,"",SUM(H28:H32)))</f>
        <v/>
      </c>
      <c r="I27" s="140" t="str">
        <f t="shared" si="5"/>
        <v/>
      </c>
      <c r="J27" s="140" t="str">
        <f t="shared" si="5"/>
        <v/>
      </c>
      <c r="K27" s="140" t="str">
        <f t="shared" si="5"/>
        <v/>
      </c>
      <c r="L27" s="141" t="str">
        <f t="shared" si="5"/>
        <v/>
      </c>
      <c r="M27" s="137">
        <f t="shared" si="5"/>
        <v>97</v>
      </c>
    </row>
    <row r="28" spans="1:13" ht="15" customHeight="1" x14ac:dyDescent="0.3">
      <c r="A28" s="142" t="s">
        <v>55</v>
      </c>
      <c r="B28" s="455"/>
      <c r="C28" s="143">
        <v>350</v>
      </c>
      <c r="D28" s="34">
        <v>8</v>
      </c>
      <c r="E28" s="34">
        <v>8</v>
      </c>
      <c r="F28" s="144"/>
      <c r="G28" s="18">
        <v>8</v>
      </c>
      <c r="H28" s="145"/>
      <c r="I28" s="145"/>
      <c r="J28" s="145"/>
      <c r="K28" s="145"/>
      <c r="L28" s="146"/>
      <c r="M28" s="147">
        <f>IF(D28="","",SUM(F28:L28))</f>
        <v>8</v>
      </c>
    </row>
    <row r="29" spans="1:13" ht="15" customHeight="1" x14ac:dyDescent="0.3">
      <c r="A29" s="142" t="s">
        <v>56</v>
      </c>
      <c r="B29" s="455"/>
      <c r="C29" s="143">
        <v>120</v>
      </c>
      <c r="D29" s="34">
        <v>89</v>
      </c>
      <c r="E29" s="34">
        <v>89</v>
      </c>
      <c r="F29" s="144">
        <v>32</v>
      </c>
      <c r="G29" s="18">
        <v>57</v>
      </c>
      <c r="H29" s="145"/>
      <c r="I29" s="145"/>
      <c r="J29" s="145"/>
      <c r="K29" s="145"/>
      <c r="L29" s="146"/>
      <c r="M29" s="147">
        <f t="shared" ref="M29:M32" si="6">IF(D29="","",SUM(F29:L29))</f>
        <v>89</v>
      </c>
    </row>
    <row r="30" spans="1:13" ht="15" customHeight="1" x14ac:dyDescent="0.3">
      <c r="A30" s="142" t="s">
        <v>57</v>
      </c>
      <c r="B30" s="455"/>
      <c r="C30" s="143"/>
      <c r="D30" s="34"/>
      <c r="E30" s="34"/>
      <c r="F30" s="144"/>
      <c r="G30" s="18"/>
      <c r="H30" s="145"/>
      <c r="I30" s="145"/>
      <c r="J30" s="145"/>
      <c r="K30" s="145"/>
      <c r="L30" s="146"/>
      <c r="M30" s="147" t="str">
        <f t="shared" si="6"/>
        <v/>
      </c>
    </row>
    <row r="31" spans="1:13" ht="15" customHeight="1" x14ac:dyDescent="0.3">
      <c r="A31" s="142" t="s">
        <v>58</v>
      </c>
      <c r="B31" s="455"/>
      <c r="C31" s="143"/>
      <c r="D31" s="34"/>
      <c r="E31" s="34"/>
      <c r="F31" s="144"/>
      <c r="G31" s="18"/>
      <c r="H31" s="145"/>
      <c r="I31" s="145"/>
      <c r="J31" s="145"/>
      <c r="K31" s="145"/>
      <c r="L31" s="146"/>
      <c r="M31" s="147" t="str">
        <f t="shared" si="6"/>
        <v/>
      </c>
    </row>
    <row r="32" spans="1:13" ht="15" customHeight="1" x14ac:dyDescent="0.3">
      <c r="A32" s="148" t="s">
        <v>140</v>
      </c>
      <c r="B32" s="457"/>
      <c r="C32" s="143">
        <v>50</v>
      </c>
      <c r="D32" s="34"/>
      <c r="E32" s="34"/>
      <c r="F32" s="144"/>
      <c r="G32" s="18"/>
      <c r="H32" s="145"/>
      <c r="I32" s="145"/>
      <c r="J32" s="145"/>
      <c r="K32" s="145"/>
      <c r="L32" s="146"/>
      <c r="M32" s="147" t="str">
        <f t="shared" si="6"/>
        <v/>
      </c>
    </row>
    <row r="33" spans="1:26" ht="30" customHeight="1" thickBot="1" x14ac:dyDescent="0.35">
      <c r="A33" s="159" t="s">
        <v>60</v>
      </c>
      <c r="B33" s="472"/>
      <c r="C33" s="473"/>
      <c r="D33" s="473"/>
      <c r="E33" s="473"/>
      <c r="F33" s="473"/>
      <c r="G33" s="473"/>
      <c r="H33" s="473"/>
      <c r="I33" s="473"/>
      <c r="J33" s="473"/>
      <c r="K33" s="473"/>
      <c r="L33" s="473"/>
      <c r="M33" s="474"/>
    </row>
    <row r="34" spans="1:26" ht="17.25" customHeight="1" x14ac:dyDescent="0.3">
      <c r="A34" s="136" t="s">
        <v>61</v>
      </c>
      <c r="B34" s="458" t="s">
        <v>82</v>
      </c>
      <c r="C34" s="149" t="s">
        <v>54</v>
      </c>
      <c r="D34" s="51" t="s">
        <v>54</v>
      </c>
      <c r="E34" s="150" t="str">
        <f>IF($D34="n.a.","n.a.",E35+E36)</f>
        <v>n.a.</v>
      </c>
      <c r="F34" s="151" t="str">
        <f t="shared" ref="F34:M34" si="7">IF($C34="n.a.","n.a.",F35+F36)</f>
        <v>n.a.</v>
      </c>
      <c r="G34" s="152" t="str">
        <f t="shared" si="7"/>
        <v>n.a.</v>
      </c>
      <c r="H34" s="153" t="str">
        <f t="shared" si="7"/>
        <v>n.a.</v>
      </c>
      <c r="I34" s="153" t="str">
        <f t="shared" si="7"/>
        <v>n.a.</v>
      </c>
      <c r="J34" s="153" t="str">
        <f t="shared" si="7"/>
        <v>n.a.</v>
      </c>
      <c r="K34" s="153" t="str">
        <f t="shared" si="7"/>
        <v>n.a.</v>
      </c>
      <c r="L34" s="153" t="str">
        <f t="shared" si="7"/>
        <v>n.a.</v>
      </c>
      <c r="M34" s="154" t="str">
        <f t="shared" si="7"/>
        <v>n.a.</v>
      </c>
    </row>
    <row r="35" spans="1:26" ht="15" customHeight="1" x14ac:dyDescent="0.3">
      <c r="A35" s="119" t="s">
        <v>62</v>
      </c>
      <c r="B35" s="459"/>
      <c r="C35" s="155"/>
      <c r="D35" s="40"/>
      <c r="E35" s="40"/>
      <c r="F35" s="156"/>
      <c r="G35" s="41"/>
      <c r="H35" s="157"/>
      <c r="I35" s="157"/>
      <c r="J35" s="157"/>
      <c r="K35" s="157"/>
      <c r="L35" s="157"/>
      <c r="M35" s="158" t="str">
        <f>IF($C$34="n.a.","",SUM(F35:L35))</f>
        <v/>
      </c>
      <c r="Q35" s="359"/>
      <c r="R35" s="359"/>
      <c r="S35" s="359"/>
      <c r="T35" s="359"/>
      <c r="U35" s="359"/>
    </row>
    <row r="36" spans="1:26" ht="15" customHeight="1" x14ac:dyDescent="0.3">
      <c r="A36" s="119" t="s">
        <v>63</v>
      </c>
      <c r="B36" s="460"/>
      <c r="C36" s="155"/>
      <c r="D36" s="40"/>
      <c r="E36" s="40"/>
      <c r="F36" s="156"/>
      <c r="G36" s="41"/>
      <c r="H36" s="157"/>
      <c r="I36" s="157"/>
      <c r="J36" s="157"/>
      <c r="K36" s="157"/>
      <c r="L36" s="157"/>
      <c r="M36" s="158" t="str">
        <f>IF($C$34="n.a.","",SUM(F36:L36))</f>
        <v/>
      </c>
      <c r="Q36" s="359"/>
      <c r="R36" s="359"/>
      <c r="S36" s="359"/>
      <c r="T36" s="359"/>
      <c r="U36" s="359"/>
    </row>
    <row r="37" spans="1:26" s="160" customFormat="1" ht="30" customHeight="1" thickBot="1" x14ac:dyDescent="0.35">
      <c r="A37" s="159" t="s">
        <v>64</v>
      </c>
      <c r="B37" s="438"/>
      <c r="C37" s="439"/>
      <c r="D37" s="439"/>
      <c r="E37" s="439"/>
      <c r="F37" s="439"/>
      <c r="G37" s="439"/>
      <c r="H37" s="439"/>
      <c r="I37" s="439"/>
      <c r="J37" s="439"/>
      <c r="K37" s="439"/>
      <c r="L37" s="439"/>
      <c r="M37" s="440"/>
      <c r="Q37" s="360"/>
      <c r="R37" s="359"/>
      <c r="S37" s="360"/>
      <c r="T37" s="360"/>
      <c r="U37" s="360"/>
    </row>
    <row r="38" spans="1:26" s="160" customFormat="1" ht="35.25" customHeight="1" x14ac:dyDescent="0.3">
      <c r="A38" s="136" t="s">
        <v>65</v>
      </c>
      <c r="B38" s="325" t="s">
        <v>66</v>
      </c>
      <c r="C38" s="161" t="s">
        <v>54</v>
      </c>
      <c r="D38" s="42" t="s">
        <v>54</v>
      </c>
      <c r="E38" s="42" t="s">
        <v>54</v>
      </c>
      <c r="F38" s="162" t="str">
        <f t="shared" ref="F38" si="8">IF($D38="n.a.","n.a.","")</f>
        <v>n.a.</v>
      </c>
      <c r="G38" s="43" t="str">
        <f>IF($D38="n.a.","n.a.","")</f>
        <v>n.a.</v>
      </c>
      <c r="H38" s="163" t="str">
        <f t="shared" ref="H38:L38" si="9">IF($D38="n.a.","n.a.","")</f>
        <v>n.a.</v>
      </c>
      <c r="I38" s="163" t="str">
        <f t="shared" si="9"/>
        <v>n.a.</v>
      </c>
      <c r="J38" s="163" t="str">
        <f t="shared" si="9"/>
        <v>n.a.</v>
      </c>
      <c r="K38" s="163" t="str">
        <f t="shared" si="9"/>
        <v>n.a.</v>
      </c>
      <c r="L38" s="163" t="str">
        <f t="shared" si="9"/>
        <v>n.a.</v>
      </c>
      <c r="M38" s="164" t="str">
        <f>IF(D38="n.a.","n.a.",SUM(F38:L38))</f>
        <v>n.a.</v>
      </c>
      <c r="Q38" s="360"/>
      <c r="R38" s="360"/>
      <c r="S38" s="360"/>
      <c r="T38" s="360"/>
      <c r="U38" s="360"/>
    </row>
    <row r="39" spans="1:26" s="160" customFormat="1" ht="15" customHeight="1" thickBot="1" x14ac:dyDescent="0.35">
      <c r="A39" s="108" t="s">
        <v>67</v>
      </c>
      <c r="B39" s="133"/>
      <c r="C39" s="165"/>
      <c r="D39" s="165"/>
      <c r="E39" s="165"/>
      <c r="F39" s="134"/>
      <c r="G39" s="134"/>
      <c r="H39" s="134"/>
      <c r="I39" s="134"/>
      <c r="J39" s="134"/>
      <c r="K39" s="134"/>
      <c r="L39" s="134"/>
      <c r="M39" s="135"/>
      <c r="R39" s="359"/>
    </row>
    <row r="40" spans="1:26" ht="38.25" customHeight="1" x14ac:dyDescent="0.3">
      <c r="A40" s="461" t="s">
        <v>68</v>
      </c>
      <c r="B40" s="462"/>
      <c r="C40" s="462"/>
      <c r="D40" s="462"/>
      <c r="E40" s="462"/>
      <c r="F40" s="462"/>
      <c r="G40" s="462"/>
      <c r="H40" s="462"/>
      <c r="I40" s="462"/>
      <c r="J40" s="462"/>
      <c r="K40" s="462"/>
      <c r="L40" s="462"/>
      <c r="M40" s="463"/>
      <c r="V40" s="181"/>
      <c r="X40" s="341"/>
    </row>
    <row r="41" spans="1:26" ht="20.25" customHeight="1" x14ac:dyDescent="0.3">
      <c r="A41" s="35" t="s">
        <v>85</v>
      </c>
      <c r="B41" s="315" t="s">
        <v>86</v>
      </c>
      <c r="C41" s="315"/>
      <c r="D41" s="315"/>
      <c r="E41" s="316"/>
      <c r="F41" s="317">
        <v>450</v>
      </c>
      <c r="G41" s="355">
        <f>250+725</f>
        <v>975</v>
      </c>
      <c r="H41" s="168"/>
      <c r="I41" s="168"/>
      <c r="J41" s="168"/>
      <c r="K41" s="168"/>
      <c r="L41" s="168"/>
      <c r="M41" s="169">
        <f>SUM(F41:L41)</f>
        <v>1425</v>
      </c>
      <c r="P41" s="341"/>
      <c r="Q41" s="341"/>
      <c r="R41" s="341"/>
      <c r="S41" s="341"/>
      <c r="T41" s="341"/>
      <c r="U41" s="341"/>
      <c r="V41" s="341"/>
      <c r="W41" s="341"/>
      <c r="X41" s="341"/>
      <c r="Z41" s="363"/>
    </row>
    <row r="42" spans="1:26" ht="16.5" customHeight="1" x14ac:dyDescent="0.3">
      <c r="A42" s="35" t="s">
        <v>87</v>
      </c>
      <c r="B42" s="344" t="s">
        <v>86</v>
      </c>
      <c r="C42" s="416"/>
      <c r="D42" s="416"/>
      <c r="E42" s="346"/>
      <c r="F42" s="417">
        <v>80</v>
      </c>
      <c r="G42" s="418">
        <v>39</v>
      </c>
      <c r="H42" s="419"/>
      <c r="I42" s="419"/>
      <c r="J42" s="419"/>
      <c r="K42" s="419"/>
      <c r="L42" s="419"/>
      <c r="M42" s="420"/>
      <c r="P42" s="341"/>
      <c r="Q42" s="341"/>
      <c r="R42" s="341"/>
      <c r="S42" s="341"/>
      <c r="T42" s="341"/>
      <c r="U42" s="341"/>
      <c r="V42" s="341"/>
      <c r="W42" s="341"/>
      <c r="X42" s="341"/>
      <c r="Z42" s="341"/>
    </row>
    <row r="43" spans="1:26" ht="21" customHeight="1" thickBot="1" x14ac:dyDescent="0.35">
      <c r="A43" s="30" t="s">
        <v>71</v>
      </c>
      <c r="B43" s="533"/>
      <c r="C43" s="534"/>
      <c r="D43" s="534"/>
      <c r="E43" s="534"/>
      <c r="F43" s="534"/>
      <c r="G43" s="534"/>
      <c r="H43" s="534"/>
      <c r="I43" s="534"/>
      <c r="J43" s="534"/>
      <c r="K43" s="534"/>
      <c r="L43" s="534"/>
      <c r="M43" s="535"/>
      <c r="P43" s="341"/>
      <c r="Q43" s="341"/>
      <c r="R43" s="341"/>
      <c r="S43" s="341"/>
      <c r="T43" s="341"/>
      <c r="U43" s="341"/>
      <c r="V43" s="341"/>
      <c r="W43" s="341"/>
      <c r="X43" s="341"/>
      <c r="Z43" s="341"/>
    </row>
    <row r="44" spans="1:26" ht="6" customHeight="1" thickTop="1" x14ac:dyDescent="0.3">
      <c r="A44" s="170"/>
      <c r="B44" s="170"/>
      <c r="C44" s="333"/>
      <c r="D44" s="334"/>
      <c r="E44" s="334"/>
      <c r="F44" s="334"/>
      <c r="G44" s="177"/>
      <c r="H44" s="177"/>
      <c r="I44" s="177"/>
      <c r="J44" s="177"/>
      <c r="K44" s="177"/>
      <c r="L44" s="177"/>
      <c r="M44" s="177"/>
    </row>
    <row r="45" spans="1:26" ht="3" hidden="1" customHeight="1" x14ac:dyDescent="0.3">
      <c r="B45" s="177"/>
      <c r="C45" s="177"/>
      <c r="D45" s="177"/>
      <c r="E45" s="177"/>
      <c r="F45" s="177"/>
      <c r="G45" s="177"/>
      <c r="H45" s="177"/>
      <c r="I45" s="177"/>
      <c r="J45" s="177"/>
      <c r="K45" s="177"/>
      <c r="L45" s="177"/>
      <c r="M45" s="177"/>
    </row>
    <row r="46" spans="1:26" ht="21" hidden="1" customHeight="1" x14ac:dyDescent="0.3">
      <c r="A46" s="178"/>
      <c r="B46" s="178"/>
      <c r="C46" s="179"/>
      <c r="D46" s="177"/>
      <c r="E46" s="177"/>
      <c r="F46" s="177"/>
      <c r="G46" s="181"/>
      <c r="H46" s="181"/>
      <c r="I46" s="181"/>
      <c r="J46" s="181"/>
      <c r="K46" s="181"/>
      <c r="L46" s="181"/>
      <c r="M46" s="181"/>
    </row>
    <row r="47" spans="1:26" ht="21" hidden="1" customHeight="1" x14ac:dyDescent="0.3">
      <c r="B47" s="177"/>
      <c r="C47" s="177"/>
      <c r="D47" s="177"/>
      <c r="E47" s="177"/>
      <c r="F47" s="177"/>
      <c r="G47" s="182"/>
      <c r="H47" s="182"/>
      <c r="I47" s="182"/>
      <c r="J47" s="182"/>
      <c r="K47" s="182"/>
      <c r="L47" s="182"/>
      <c r="M47" s="182"/>
    </row>
    <row r="48" spans="1:26" ht="21" hidden="1" customHeight="1" x14ac:dyDescent="0.3">
      <c r="A48" s="180"/>
      <c r="B48" s="180"/>
      <c r="C48" s="180"/>
      <c r="D48" s="180"/>
      <c r="E48" s="180"/>
      <c r="F48" s="181"/>
    </row>
    <row r="49" spans="1:24" ht="21" hidden="1" customHeight="1" x14ac:dyDescent="0.3">
      <c r="A49" s="182"/>
      <c r="B49" s="182"/>
      <c r="C49" s="182"/>
      <c r="D49" s="182"/>
      <c r="E49" s="182"/>
      <c r="F49" s="182"/>
    </row>
    <row r="50" spans="1:24" ht="21" hidden="1" customHeight="1" x14ac:dyDescent="0.3"/>
    <row r="51" spans="1:24" ht="21" hidden="1" customHeight="1" x14ac:dyDescent="0.3">
      <c r="G51" s="1"/>
      <c r="H51" s="1"/>
      <c r="I51" s="1"/>
      <c r="J51" s="1"/>
      <c r="K51" s="1"/>
      <c r="L51" s="1"/>
      <c r="M51" s="1"/>
    </row>
    <row r="52" spans="1:24" s="183" customFormat="1" ht="35.25" hidden="1" customHeight="1" x14ac:dyDescent="0.3">
      <c r="A52" s="53"/>
      <c r="B52" s="53"/>
      <c r="C52" s="53"/>
      <c r="D52" s="53"/>
      <c r="E52" s="53"/>
      <c r="F52" s="53"/>
      <c r="G52" s="323"/>
      <c r="H52" s="323"/>
      <c r="I52" s="323"/>
      <c r="J52" s="323"/>
      <c r="K52" s="323"/>
      <c r="L52" s="323"/>
      <c r="M52" s="323"/>
    </row>
    <row r="53" spans="1:24" ht="15.6" x14ac:dyDescent="0.3">
      <c r="A53" s="36" t="s">
        <v>88</v>
      </c>
      <c r="B53" s="1"/>
      <c r="C53" s="1"/>
      <c r="D53" s="1"/>
      <c r="E53" s="1"/>
      <c r="F53" s="1"/>
      <c r="G53" s="46"/>
      <c r="H53" s="46"/>
      <c r="I53" s="46"/>
      <c r="J53" s="46"/>
      <c r="K53" s="46"/>
      <c r="L53" s="46"/>
      <c r="M53" s="46"/>
      <c r="U53" s="364"/>
      <c r="V53" s="364"/>
      <c r="W53" s="364"/>
      <c r="X53" s="364"/>
    </row>
    <row r="54" spans="1:24" ht="32.25" customHeight="1" x14ac:dyDescent="0.3">
      <c r="A54" s="470" t="s">
        <v>138</v>
      </c>
      <c r="B54" s="470"/>
      <c r="C54" s="470"/>
      <c r="D54" s="470"/>
      <c r="E54" s="470"/>
      <c r="F54" s="470"/>
      <c r="G54" s="470"/>
      <c r="H54" s="470"/>
      <c r="I54" s="470"/>
      <c r="J54" s="470"/>
      <c r="K54" s="470"/>
      <c r="L54" s="470"/>
      <c r="M54" s="470"/>
      <c r="V54" s="364"/>
    </row>
    <row r="55" spans="1:24" ht="15.6" x14ac:dyDescent="0.3">
      <c r="A55" s="46"/>
      <c r="B55" s="46"/>
      <c r="C55" s="46"/>
      <c r="D55" s="46"/>
      <c r="E55" s="46"/>
      <c r="F55" s="46"/>
      <c r="G55" s="46"/>
      <c r="H55" s="46"/>
      <c r="I55" s="46"/>
      <c r="J55" s="46"/>
      <c r="K55" s="46"/>
      <c r="L55" s="46"/>
      <c r="M55" s="46"/>
    </row>
    <row r="56" spans="1:24" ht="18.75" customHeight="1" x14ac:dyDescent="0.3">
      <c r="A56" s="470" t="s">
        <v>89</v>
      </c>
      <c r="B56" s="470"/>
      <c r="C56" s="470"/>
      <c r="D56" s="470"/>
      <c r="E56" s="470"/>
      <c r="F56" s="470"/>
      <c r="G56" s="470"/>
      <c r="H56" s="470"/>
      <c r="I56" s="470"/>
      <c r="J56" s="470"/>
      <c r="K56" s="470"/>
      <c r="L56" s="470"/>
      <c r="M56" s="470"/>
    </row>
    <row r="57" spans="1:24" ht="15.6" x14ac:dyDescent="0.3">
      <c r="A57" s="46"/>
      <c r="B57" s="46"/>
      <c r="C57" s="46"/>
      <c r="D57" s="46"/>
      <c r="E57" s="46"/>
      <c r="F57" s="46"/>
    </row>
    <row r="58" spans="1:24" ht="22.8" customHeight="1" x14ac:dyDescent="0.3">
      <c r="A58" s="324" t="s">
        <v>131</v>
      </c>
      <c r="B58" s="324"/>
      <c r="C58" s="324"/>
      <c r="D58" s="324"/>
      <c r="E58" s="324"/>
      <c r="F58" s="324"/>
    </row>
  </sheetData>
  <sheetProtection formatRows="0" insertRows="0" selectLockedCells="1"/>
  <mergeCells count="21">
    <mergeCell ref="D13:D14"/>
    <mergeCell ref="E13:E14"/>
    <mergeCell ref="B16:M16"/>
    <mergeCell ref="B13:B14"/>
    <mergeCell ref="B43:M43"/>
    <mergeCell ref="A54:M54"/>
    <mergeCell ref="A56:M56"/>
    <mergeCell ref="D4:M4"/>
    <mergeCell ref="A5:C5"/>
    <mergeCell ref="A6:C6"/>
    <mergeCell ref="A7:C7"/>
    <mergeCell ref="A8:C8"/>
    <mergeCell ref="A40:M40"/>
    <mergeCell ref="B26:M26"/>
    <mergeCell ref="B27:B32"/>
    <mergeCell ref="B33:M33"/>
    <mergeCell ref="B34:B36"/>
    <mergeCell ref="B37:M37"/>
    <mergeCell ref="B18:B24"/>
    <mergeCell ref="A13:A14"/>
    <mergeCell ref="C13:C14"/>
  </mergeCells>
  <dataValidations count="1">
    <dataValidation operator="greaterThan" allowBlank="1" showInputMessage="1" showErrorMessage="1" sqref="B15:B18 C34:M36 C44:F45 C38:M42 A15:A42 B25:B42 A43:B45 C15:M15 C17:M32"/>
  </dataValidations>
  <pageMargins left="0.5" right="0.25" top="0.25" bottom="0.25" header="0" footer="0"/>
  <pageSetup scale="5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topLeftCell="A28" zoomScale="80" zoomScaleNormal="80" workbookViewId="0">
      <selection activeCell="B16" sqref="B16:M16"/>
    </sheetView>
  </sheetViews>
  <sheetFormatPr defaultColWidth="9.109375" defaultRowHeight="14.4" x14ac:dyDescent="0.3"/>
  <cols>
    <col min="1" max="1" width="56.44140625" style="53" customWidth="1"/>
    <col min="2" max="2" width="12.33203125" style="53" customWidth="1"/>
    <col min="3" max="5" width="21.109375" style="53" customWidth="1"/>
    <col min="6" max="6" width="14.88671875" style="53" customWidth="1"/>
    <col min="7" max="7" width="15.88671875" style="53" customWidth="1"/>
    <col min="8" max="8" width="12.5546875" style="53" customWidth="1"/>
    <col min="9" max="11" width="12.44140625" style="53" customWidth="1"/>
    <col min="12" max="12" width="13.5546875" style="53" customWidth="1"/>
    <col min="13" max="13" width="14.88671875" style="53" customWidth="1"/>
    <col min="14" max="16384" width="9.109375" style="53"/>
  </cols>
  <sheetData>
    <row r="1" spans="1:13" ht="23.4" x14ac:dyDescent="0.45">
      <c r="A1" s="52" t="s">
        <v>0</v>
      </c>
      <c r="L1" s="54"/>
    </row>
    <row r="2" spans="1:13" ht="18" x14ac:dyDescent="0.35">
      <c r="A2" s="55"/>
      <c r="I2" s="56" t="s">
        <v>1</v>
      </c>
      <c r="J2" s="356">
        <v>41892</v>
      </c>
      <c r="L2" s="57" t="s">
        <v>2</v>
      </c>
      <c r="M2" s="58">
        <v>41737</v>
      </c>
    </row>
    <row r="3" spans="1:13" ht="15" thickBot="1" x14ac:dyDescent="0.35">
      <c r="A3" s="54"/>
    </row>
    <row r="4" spans="1:13" ht="15.75" customHeight="1" thickTop="1" x14ac:dyDescent="0.3">
      <c r="A4" s="2" t="s">
        <v>90</v>
      </c>
      <c r="B4" s="59"/>
      <c r="C4" s="60" t="s">
        <v>4</v>
      </c>
      <c r="D4" s="441" t="s">
        <v>129</v>
      </c>
      <c r="E4" s="441"/>
      <c r="F4" s="441"/>
      <c r="G4" s="441"/>
      <c r="H4" s="441"/>
      <c r="I4" s="441"/>
      <c r="J4" s="441"/>
      <c r="K4" s="441"/>
      <c r="L4" s="441"/>
      <c r="M4" s="442"/>
    </row>
    <row r="5" spans="1:13" ht="15.75" customHeight="1" x14ac:dyDescent="0.3">
      <c r="A5" s="443" t="s">
        <v>6</v>
      </c>
      <c r="B5" s="444"/>
      <c r="C5" s="444"/>
      <c r="D5" s="3" t="s">
        <v>7</v>
      </c>
      <c r="E5" s="3"/>
      <c r="F5" s="61"/>
      <c r="G5" s="61"/>
      <c r="J5" s="62"/>
      <c r="K5" s="326" t="s">
        <v>8</v>
      </c>
      <c r="L5" s="365" t="s">
        <v>132</v>
      </c>
      <c r="M5" s="64"/>
    </row>
    <row r="6" spans="1:13" ht="15.6" x14ac:dyDescent="0.3">
      <c r="A6" s="443" t="s">
        <v>10</v>
      </c>
      <c r="B6" s="444"/>
      <c r="C6" s="444"/>
      <c r="D6" s="3" t="s">
        <v>11</v>
      </c>
      <c r="E6" s="3"/>
      <c r="F6" s="61"/>
      <c r="G6" s="61"/>
      <c r="I6" s="62"/>
      <c r="J6" s="62"/>
      <c r="K6" s="326" t="s">
        <v>8</v>
      </c>
      <c r="M6" s="65"/>
    </row>
    <row r="7" spans="1:13" ht="15.6" x14ac:dyDescent="0.3">
      <c r="A7" s="443" t="s">
        <v>12</v>
      </c>
      <c r="B7" s="444"/>
      <c r="C7" s="444"/>
      <c r="D7" s="4">
        <v>150</v>
      </c>
      <c r="E7" s="366" t="s">
        <v>146</v>
      </c>
      <c r="F7" s="367">
        <v>80</v>
      </c>
      <c r="G7" s="66"/>
      <c r="H7" s="66"/>
      <c r="I7" s="62"/>
      <c r="J7" s="62"/>
      <c r="K7" s="326" t="s">
        <v>13</v>
      </c>
      <c r="L7" s="67">
        <v>20</v>
      </c>
      <c r="M7" s="65" t="s">
        <v>14</v>
      </c>
    </row>
    <row r="8" spans="1:13" ht="15.6" x14ac:dyDescent="0.3">
      <c r="A8" s="443" t="s">
        <v>15</v>
      </c>
      <c r="B8" s="444"/>
      <c r="C8" s="444"/>
      <c r="D8" s="5">
        <v>41609</v>
      </c>
      <c r="E8" s="5"/>
      <c r="F8" s="61"/>
      <c r="G8" s="61"/>
      <c r="H8" s="66"/>
      <c r="I8" s="62"/>
      <c r="J8" s="62"/>
      <c r="K8" s="68" t="s">
        <v>16</v>
      </c>
      <c r="L8" s="357">
        <v>45261</v>
      </c>
      <c r="M8" s="69"/>
    </row>
    <row r="9" spans="1:13" ht="16.2" thickBot="1" x14ac:dyDescent="0.35">
      <c r="A9" s="70"/>
      <c r="B9" s="71"/>
      <c r="C9" s="71" t="s">
        <v>17</v>
      </c>
      <c r="D9" s="72" t="s">
        <v>18</v>
      </c>
      <c r="E9" s="73">
        <v>41456</v>
      </c>
      <c r="F9" s="72" t="s">
        <v>19</v>
      </c>
      <c r="G9" s="73">
        <v>41820</v>
      </c>
      <c r="H9" s="74"/>
      <c r="I9" s="75"/>
      <c r="J9" s="75"/>
      <c r="K9" s="75"/>
      <c r="L9" s="71"/>
      <c r="M9" s="76"/>
    </row>
    <row r="10" spans="1:13" ht="10.5" customHeight="1" thickTop="1" x14ac:dyDescent="0.3">
      <c r="A10" s="326"/>
      <c r="B10" s="326"/>
      <c r="C10" s="326"/>
      <c r="D10" s="77"/>
      <c r="E10" s="77"/>
      <c r="G10" s="77"/>
      <c r="I10" s="62"/>
      <c r="J10" s="62"/>
      <c r="K10" s="62"/>
      <c r="L10" s="326"/>
      <c r="M10" s="66"/>
    </row>
    <row r="11" spans="1:13" ht="15.6" x14ac:dyDescent="0.3">
      <c r="A11" s="78" t="s">
        <v>20</v>
      </c>
      <c r="B11" s="79"/>
      <c r="C11" s="326"/>
      <c r="D11" s="66"/>
      <c r="E11" s="66"/>
      <c r="F11" s="66"/>
      <c r="G11" s="66"/>
      <c r="H11" s="66"/>
      <c r="I11" s="66"/>
      <c r="J11" s="66"/>
      <c r="K11" s="66"/>
      <c r="L11" s="66"/>
      <c r="M11" s="66"/>
    </row>
    <row r="12" spans="1:13" ht="15" customHeight="1" thickBot="1" x14ac:dyDescent="0.35">
      <c r="A12" s="71"/>
      <c r="B12" s="71"/>
    </row>
    <row r="13" spans="1:13" ht="41.25" customHeight="1" thickTop="1" thickBot="1" x14ac:dyDescent="0.35">
      <c r="A13" s="445" t="s">
        <v>21</v>
      </c>
      <c r="B13" s="447" t="s">
        <v>22</v>
      </c>
      <c r="C13" s="449" t="s">
        <v>23</v>
      </c>
      <c r="D13" s="450" t="s">
        <v>24</v>
      </c>
      <c r="E13" s="451" t="s">
        <v>25</v>
      </c>
      <c r="F13" s="80" t="s">
        <v>26</v>
      </c>
      <c r="G13" s="81" t="s">
        <v>27</v>
      </c>
      <c r="H13" s="82" t="s">
        <v>28</v>
      </c>
      <c r="I13" s="82" t="s">
        <v>29</v>
      </c>
      <c r="J13" s="82" t="s">
        <v>30</v>
      </c>
      <c r="K13" s="82" t="s">
        <v>31</v>
      </c>
      <c r="L13" s="83" t="s">
        <v>32</v>
      </c>
      <c r="M13" s="84" t="s">
        <v>33</v>
      </c>
    </row>
    <row r="14" spans="1:13" ht="36.75" customHeight="1" thickTop="1" thickBot="1" x14ac:dyDescent="0.35">
      <c r="A14" s="446"/>
      <c r="B14" s="448"/>
      <c r="C14" s="449"/>
      <c r="D14" s="450"/>
      <c r="E14" s="451"/>
      <c r="F14" s="85" t="s">
        <v>34</v>
      </c>
      <c r="G14" s="86" t="s">
        <v>35</v>
      </c>
      <c r="H14" s="87" t="s">
        <v>35</v>
      </c>
      <c r="I14" s="87" t="s">
        <v>35</v>
      </c>
      <c r="J14" s="87" t="s">
        <v>35</v>
      </c>
      <c r="K14" s="87" t="s">
        <v>35</v>
      </c>
      <c r="L14" s="88" t="s">
        <v>35</v>
      </c>
      <c r="M14" s="89" t="s">
        <v>35</v>
      </c>
    </row>
    <row r="15" spans="1:13" ht="30" customHeight="1" thickTop="1" x14ac:dyDescent="0.3">
      <c r="A15" s="90" t="s">
        <v>36</v>
      </c>
      <c r="B15" s="421" t="s">
        <v>79</v>
      </c>
      <c r="C15" s="91">
        <v>88000000</v>
      </c>
      <c r="D15" s="37">
        <v>48000000</v>
      </c>
      <c r="E15" s="37">
        <v>48000000</v>
      </c>
      <c r="F15" s="92">
        <v>0</v>
      </c>
      <c r="G15" s="318">
        <v>0</v>
      </c>
      <c r="H15" s="93"/>
      <c r="I15" s="93"/>
      <c r="J15" s="93"/>
      <c r="K15" s="93"/>
      <c r="L15" s="94"/>
      <c r="M15" s="95">
        <f>SUM(F15:L15)</f>
        <v>0</v>
      </c>
    </row>
    <row r="16" spans="1:13" ht="54.75" customHeight="1" thickBot="1" x14ac:dyDescent="0.35">
      <c r="A16" s="96" t="s">
        <v>38</v>
      </c>
      <c r="B16" s="536" t="s">
        <v>152</v>
      </c>
      <c r="C16" s="537"/>
      <c r="D16" s="537"/>
      <c r="E16" s="537"/>
      <c r="F16" s="537"/>
      <c r="G16" s="537"/>
      <c r="H16" s="537"/>
      <c r="I16" s="537"/>
      <c r="J16" s="537"/>
      <c r="K16" s="537"/>
      <c r="L16" s="537"/>
      <c r="M16" s="538"/>
    </row>
    <row r="17" spans="1:13" ht="19.5" customHeight="1" thickBot="1" x14ac:dyDescent="0.35">
      <c r="A17" s="97" t="s">
        <v>39</v>
      </c>
      <c r="B17" s="98"/>
      <c r="C17" s="99">
        <f>+$D$7+C18</f>
        <v>2600</v>
      </c>
      <c r="D17" s="99">
        <f>+F7+D18</f>
        <v>1707</v>
      </c>
      <c r="E17" s="99">
        <f>IF(E18="","",+$F$7+E18)</f>
        <v>1707</v>
      </c>
      <c r="F17" s="99" t="str">
        <f>IF(F18="","",+$D$7+F18)</f>
        <v/>
      </c>
      <c r="G17" s="99">
        <f>IF(G18="","",+$F$7+G18)</f>
        <v>1706.5</v>
      </c>
      <c r="H17" s="101">
        <f>+G17+H18</f>
        <v>1706.5</v>
      </c>
      <c r="I17" s="101">
        <f t="shared" ref="I17:L17" si="0">IF(H17="","",H17+I18)</f>
        <v>1706.5</v>
      </c>
      <c r="J17" s="101">
        <f t="shared" si="0"/>
        <v>1706.5</v>
      </c>
      <c r="K17" s="101">
        <f t="shared" si="0"/>
        <v>1706.5</v>
      </c>
      <c r="L17" s="102">
        <f t="shared" si="0"/>
        <v>1706.5</v>
      </c>
      <c r="M17" s="99">
        <f>L17</f>
        <v>1706.5</v>
      </c>
    </row>
    <row r="18" spans="1:13" ht="15" customHeight="1" thickTop="1" thickBot="1" x14ac:dyDescent="0.35">
      <c r="A18" s="103" t="s">
        <v>40</v>
      </c>
      <c r="B18" s="455" t="s">
        <v>41</v>
      </c>
      <c r="C18" s="104">
        <v>2450</v>
      </c>
      <c r="D18" s="104">
        <f t="shared" ref="D18:E18" si="1">SUM(D19:D24)</f>
        <v>1627</v>
      </c>
      <c r="E18" s="104">
        <f t="shared" si="1"/>
        <v>1627</v>
      </c>
      <c r="F18" s="104" t="str">
        <f t="shared" ref="F18:M18" si="2">IF(SUM(F19:F24)=0,"",SUM(F19:F24))</f>
        <v/>
      </c>
      <c r="G18" s="105">
        <f>IF(SUM(G19:G24)=0,"",SUM(G19:G24))</f>
        <v>1626.5</v>
      </c>
      <c r="H18" s="106">
        <f>SUM(H19:H24)</f>
        <v>0</v>
      </c>
      <c r="I18" s="106">
        <f t="shared" ref="I18:L18" si="3">SUM(I19:I24)</f>
        <v>0</v>
      </c>
      <c r="J18" s="106">
        <f t="shared" si="3"/>
        <v>0</v>
      </c>
      <c r="K18" s="106">
        <f t="shared" si="3"/>
        <v>0</v>
      </c>
      <c r="L18" s="106">
        <f t="shared" si="3"/>
        <v>0</v>
      </c>
      <c r="M18" s="104">
        <f t="shared" si="2"/>
        <v>1626.5</v>
      </c>
    </row>
    <row r="19" spans="1:13" ht="15" customHeight="1" x14ac:dyDescent="0.3">
      <c r="A19" s="108" t="s">
        <v>42</v>
      </c>
      <c r="B19" s="455"/>
      <c r="C19" s="109"/>
      <c r="D19" s="47">
        <v>250</v>
      </c>
      <c r="E19" s="47">
        <v>250</v>
      </c>
      <c r="F19" s="110"/>
      <c r="G19" s="319">
        <v>250</v>
      </c>
      <c r="H19" s="111"/>
      <c r="I19" s="111"/>
      <c r="J19" s="111"/>
      <c r="K19" s="111"/>
      <c r="L19" s="112"/>
      <c r="M19" s="113">
        <f>IF(SUM(F19:L19)=0,"",SUM(F19:L19))</f>
        <v>250</v>
      </c>
    </row>
    <row r="20" spans="1:13" ht="15" customHeight="1" x14ac:dyDescent="0.3">
      <c r="A20" s="114" t="s">
        <v>43</v>
      </c>
      <c r="B20" s="455"/>
      <c r="C20" s="115"/>
      <c r="D20" s="48"/>
      <c r="E20" s="48"/>
      <c r="F20" s="116"/>
      <c r="G20" s="320"/>
      <c r="H20" s="117"/>
      <c r="I20" s="117"/>
      <c r="J20" s="117"/>
      <c r="K20" s="117"/>
      <c r="L20" s="118"/>
      <c r="M20" s="113" t="str">
        <f t="shared" ref="M20:M24" si="4">IF(SUM(F20:L20)=0,"",SUM(F20:L20))</f>
        <v/>
      </c>
    </row>
    <row r="21" spans="1:13" ht="15" customHeight="1" x14ac:dyDescent="0.3">
      <c r="A21" s="119" t="s">
        <v>44</v>
      </c>
      <c r="B21" s="455"/>
      <c r="C21" s="115"/>
      <c r="D21" s="48"/>
      <c r="E21" s="48"/>
      <c r="F21" s="116"/>
      <c r="G21" s="320"/>
      <c r="H21" s="117"/>
      <c r="I21" s="117"/>
      <c r="J21" s="117"/>
      <c r="K21" s="117"/>
      <c r="L21" s="118"/>
      <c r="M21" s="113" t="str">
        <f t="shared" si="4"/>
        <v/>
      </c>
    </row>
    <row r="22" spans="1:13" ht="15" customHeight="1" x14ac:dyDescent="0.3">
      <c r="A22" s="119" t="s">
        <v>45</v>
      </c>
      <c r="B22" s="455"/>
      <c r="C22" s="115"/>
      <c r="D22" s="48">
        <v>823</v>
      </c>
      <c r="E22" s="48">
        <v>823</v>
      </c>
      <c r="F22" s="116"/>
      <c r="G22" s="320">
        <v>822.5</v>
      </c>
      <c r="H22" s="117"/>
      <c r="I22" s="117"/>
      <c r="J22" s="117"/>
      <c r="K22" s="117"/>
      <c r="L22" s="118"/>
      <c r="M22" s="113">
        <f t="shared" si="4"/>
        <v>822.5</v>
      </c>
    </row>
    <row r="23" spans="1:13" ht="15" customHeight="1" x14ac:dyDescent="0.3">
      <c r="A23" s="119" t="s">
        <v>46</v>
      </c>
      <c r="B23" s="455"/>
      <c r="C23" s="115"/>
      <c r="D23" s="48">
        <v>534</v>
      </c>
      <c r="E23" s="48">
        <v>534</v>
      </c>
      <c r="F23" s="116"/>
      <c r="G23" s="320">
        <v>534</v>
      </c>
      <c r="H23" s="117"/>
      <c r="I23" s="117"/>
      <c r="J23" s="117"/>
      <c r="K23" s="117"/>
      <c r="L23" s="118"/>
      <c r="M23" s="113">
        <f t="shared" si="4"/>
        <v>534</v>
      </c>
    </row>
    <row r="24" spans="1:13" ht="15" customHeight="1" thickBot="1" x14ac:dyDescent="0.35">
      <c r="A24" s="120" t="s">
        <v>47</v>
      </c>
      <c r="B24" s="455"/>
      <c r="C24" s="121"/>
      <c r="D24" s="49">
        <v>20</v>
      </c>
      <c r="E24" s="49">
        <v>20</v>
      </c>
      <c r="F24" s="122"/>
      <c r="G24" s="321">
        <v>20</v>
      </c>
      <c r="H24" s="123"/>
      <c r="I24" s="123"/>
      <c r="J24" s="123"/>
      <c r="K24" s="123"/>
      <c r="L24" s="124"/>
      <c r="M24" s="125">
        <f t="shared" si="4"/>
        <v>20</v>
      </c>
    </row>
    <row r="25" spans="1:13" ht="15" customHeight="1" x14ac:dyDescent="0.3">
      <c r="A25" s="120" t="s">
        <v>48</v>
      </c>
      <c r="B25" s="126" t="s">
        <v>49</v>
      </c>
      <c r="C25" s="127"/>
      <c r="D25" s="50"/>
      <c r="E25" s="14"/>
      <c r="F25" s="128"/>
      <c r="G25" s="15"/>
      <c r="H25" s="129"/>
      <c r="I25" s="129"/>
      <c r="J25" s="129"/>
      <c r="K25" s="129"/>
      <c r="L25" s="130"/>
      <c r="M25" s="131"/>
    </row>
    <row r="26" spans="1:13" ht="40.5" customHeight="1" thickBot="1" x14ac:dyDescent="0.35">
      <c r="A26" s="132" t="s">
        <v>50</v>
      </c>
      <c r="B26" s="452" t="s">
        <v>139</v>
      </c>
      <c r="C26" s="453"/>
      <c r="D26" s="453"/>
      <c r="E26" s="453"/>
      <c r="F26" s="453"/>
      <c r="G26" s="453"/>
      <c r="H26" s="453"/>
      <c r="I26" s="453"/>
      <c r="J26" s="453"/>
      <c r="K26" s="453"/>
      <c r="L26" s="453"/>
      <c r="M26" s="454"/>
    </row>
    <row r="27" spans="1:13" ht="15" customHeight="1" x14ac:dyDescent="0.3">
      <c r="A27" s="136" t="s">
        <v>52</v>
      </c>
      <c r="B27" s="456" t="s">
        <v>53</v>
      </c>
      <c r="C27" s="137">
        <f>SUM(C28:C32)</f>
        <v>750</v>
      </c>
      <c r="D27" s="137">
        <f>IF(SUM(D28:D32)=0,"",SUM(D28:D32))</f>
        <v>560</v>
      </c>
      <c r="E27" s="137">
        <f t="shared" ref="E27" si="5">IF($D27="n.a.","n.a.",IF(SUM(E28:E32)=0,"",SUM(E28:E32)))</f>
        <v>560</v>
      </c>
      <c r="F27" s="138" t="str">
        <f>IF($D27="n.a.","n.a.",IF(SUM(F28:F32)=0,"",SUM(F28:F32)))</f>
        <v/>
      </c>
      <c r="G27" s="139">
        <f t="shared" ref="G27:M27" si="6">IF($D27="n.a.","n.a.",IF(SUM(G28:G32)=0,"",SUM(G28:G32)))</f>
        <v>560</v>
      </c>
      <c r="H27" s="140" t="str">
        <f t="shared" si="6"/>
        <v/>
      </c>
      <c r="I27" s="140" t="str">
        <f t="shared" si="6"/>
        <v/>
      </c>
      <c r="J27" s="140" t="str">
        <f t="shared" si="6"/>
        <v/>
      </c>
      <c r="K27" s="140" t="str">
        <f t="shared" si="6"/>
        <v/>
      </c>
      <c r="L27" s="141" t="str">
        <f t="shared" si="6"/>
        <v/>
      </c>
      <c r="M27" s="137">
        <f t="shared" si="6"/>
        <v>560</v>
      </c>
    </row>
    <row r="28" spans="1:13" ht="15" customHeight="1" x14ac:dyDescent="0.3">
      <c r="A28" s="142" t="s">
        <v>55</v>
      </c>
      <c r="B28" s="455"/>
      <c r="C28" s="143"/>
      <c r="D28" s="34"/>
      <c r="E28" s="34"/>
      <c r="F28" s="144"/>
      <c r="G28" s="18"/>
      <c r="H28" s="145"/>
      <c r="I28" s="145"/>
      <c r="J28" s="145"/>
      <c r="K28" s="145"/>
      <c r="L28" s="146"/>
      <c r="M28" s="147" t="str">
        <f>IF(D28="","",SUM(F28:L28))</f>
        <v/>
      </c>
    </row>
    <row r="29" spans="1:13" ht="15" customHeight="1" x14ac:dyDescent="0.3">
      <c r="A29" s="142" t="s">
        <v>56</v>
      </c>
      <c r="B29" s="455"/>
      <c r="C29" s="143"/>
      <c r="D29" s="34"/>
      <c r="E29" s="34"/>
      <c r="F29" s="144"/>
      <c r="G29" s="18"/>
      <c r="H29" s="145"/>
      <c r="I29" s="145"/>
      <c r="J29" s="145"/>
      <c r="K29" s="145"/>
      <c r="L29" s="146"/>
      <c r="M29" s="147" t="str">
        <f t="shared" ref="M29:M32" si="7">IF(D29="","",SUM(F29:L29))</f>
        <v/>
      </c>
    </row>
    <row r="30" spans="1:13" ht="15" customHeight="1" x14ac:dyDescent="0.3">
      <c r="A30" s="142" t="s">
        <v>57</v>
      </c>
      <c r="B30" s="455"/>
      <c r="C30" s="143"/>
      <c r="D30" s="34"/>
      <c r="E30" s="34"/>
      <c r="F30" s="144"/>
      <c r="G30" s="18"/>
      <c r="H30" s="145"/>
      <c r="I30" s="145"/>
      <c r="J30" s="145"/>
      <c r="K30" s="145"/>
      <c r="L30" s="146"/>
      <c r="M30" s="147" t="str">
        <f t="shared" si="7"/>
        <v/>
      </c>
    </row>
    <row r="31" spans="1:13" ht="15" customHeight="1" x14ac:dyDescent="0.3">
      <c r="A31" s="142" t="s">
        <v>58</v>
      </c>
      <c r="B31" s="455"/>
      <c r="C31" s="143">
        <v>750</v>
      </c>
      <c r="D31" s="34">
        <v>560</v>
      </c>
      <c r="E31" s="34">
        <v>560</v>
      </c>
      <c r="F31" s="144"/>
      <c r="G31" s="18">
        <v>560</v>
      </c>
      <c r="H31" s="145"/>
      <c r="I31" s="145"/>
      <c r="J31" s="145"/>
      <c r="K31" s="145"/>
      <c r="L31" s="146"/>
      <c r="M31" s="147">
        <f t="shared" si="7"/>
        <v>560</v>
      </c>
    </row>
    <row r="32" spans="1:13" ht="15" customHeight="1" x14ac:dyDescent="0.3">
      <c r="A32" s="148" t="s">
        <v>59</v>
      </c>
      <c r="B32" s="457"/>
      <c r="C32" s="143"/>
      <c r="D32" s="34"/>
      <c r="E32" s="34"/>
      <c r="F32" s="144"/>
      <c r="G32" s="18"/>
      <c r="H32" s="145"/>
      <c r="I32" s="145"/>
      <c r="J32" s="145"/>
      <c r="K32" s="145"/>
      <c r="L32" s="146"/>
      <c r="M32" s="147" t="str">
        <f t="shared" si="7"/>
        <v/>
      </c>
    </row>
    <row r="33" spans="1:19" ht="15" customHeight="1" thickBot="1" x14ac:dyDescent="0.35">
      <c r="A33" s="159" t="s">
        <v>60</v>
      </c>
      <c r="B33" s="332"/>
      <c r="C33" s="336"/>
      <c r="D33" s="336"/>
      <c r="E33" s="336"/>
      <c r="F33" s="38"/>
      <c r="G33" s="38"/>
      <c r="H33" s="38"/>
      <c r="I33" s="38"/>
      <c r="J33" s="38"/>
      <c r="K33" s="38"/>
      <c r="L33" s="38"/>
      <c r="M33" s="39"/>
    </row>
    <row r="34" spans="1:19" ht="28.8" x14ac:dyDescent="0.3">
      <c r="A34" s="136" t="s">
        <v>61</v>
      </c>
      <c r="B34" s="458" t="s">
        <v>82</v>
      </c>
      <c r="C34" s="149" t="s">
        <v>54</v>
      </c>
      <c r="D34" s="337" t="s">
        <v>54</v>
      </c>
      <c r="E34" s="150" t="str">
        <f>IF($D34="n.a.","n.a.",E35+E36)</f>
        <v>n.a.</v>
      </c>
      <c r="F34" s="151" t="str">
        <f t="shared" ref="F34:M34" si="8">IF($C34="n.a.","n.a.",F35+F36)</f>
        <v>n.a.</v>
      </c>
      <c r="G34" s="152" t="str">
        <f t="shared" si="8"/>
        <v>n.a.</v>
      </c>
      <c r="H34" s="153" t="str">
        <f t="shared" si="8"/>
        <v>n.a.</v>
      </c>
      <c r="I34" s="153" t="str">
        <f t="shared" si="8"/>
        <v>n.a.</v>
      </c>
      <c r="J34" s="153" t="str">
        <f t="shared" si="8"/>
        <v>n.a.</v>
      </c>
      <c r="K34" s="153" t="str">
        <f t="shared" si="8"/>
        <v>n.a.</v>
      </c>
      <c r="L34" s="153" t="str">
        <f t="shared" si="8"/>
        <v>n.a.</v>
      </c>
      <c r="M34" s="154" t="str">
        <f t="shared" si="8"/>
        <v>n.a.</v>
      </c>
    </row>
    <row r="35" spans="1:19" ht="15" customHeight="1" x14ac:dyDescent="0.3">
      <c r="A35" s="119" t="s">
        <v>62</v>
      </c>
      <c r="B35" s="459"/>
      <c r="C35" s="155"/>
      <c r="D35" s="40"/>
      <c r="E35" s="40"/>
      <c r="F35" s="156"/>
      <c r="G35" s="41"/>
      <c r="H35" s="157"/>
      <c r="I35" s="157"/>
      <c r="J35" s="157"/>
      <c r="K35" s="157"/>
      <c r="L35" s="157"/>
      <c r="M35" s="158" t="str">
        <f>IF($C$34="n.a.","",SUM(F35:L35))</f>
        <v/>
      </c>
    </row>
    <row r="36" spans="1:19" ht="15" customHeight="1" x14ac:dyDescent="0.3">
      <c r="A36" s="119" t="s">
        <v>63</v>
      </c>
      <c r="B36" s="460"/>
      <c r="C36" s="155"/>
      <c r="D36" s="40"/>
      <c r="E36" s="40"/>
      <c r="F36" s="156"/>
      <c r="G36" s="41"/>
      <c r="H36" s="157"/>
      <c r="I36" s="157"/>
      <c r="J36" s="157"/>
      <c r="K36" s="157"/>
      <c r="L36" s="157"/>
      <c r="M36" s="158" t="str">
        <f>IF($C$34="n.a.","",SUM(F36:L36))</f>
        <v/>
      </c>
    </row>
    <row r="37" spans="1:19" s="160" customFormat="1" ht="30" customHeight="1" thickBot="1" x14ac:dyDescent="0.35">
      <c r="A37" s="159" t="s">
        <v>64</v>
      </c>
      <c r="B37" s="438"/>
      <c r="C37" s="439"/>
      <c r="D37" s="439"/>
      <c r="E37" s="439"/>
      <c r="F37" s="439"/>
      <c r="G37" s="439"/>
      <c r="H37" s="439"/>
      <c r="I37" s="439"/>
      <c r="J37" s="439"/>
      <c r="K37" s="439"/>
      <c r="L37" s="439"/>
      <c r="M37" s="440"/>
    </row>
    <row r="38" spans="1:19" s="160" customFormat="1" ht="35.25" customHeight="1" x14ac:dyDescent="0.3">
      <c r="A38" s="136" t="s">
        <v>65</v>
      </c>
      <c r="B38" s="422" t="s">
        <v>66</v>
      </c>
      <c r="C38" s="161" t="s">
        <v>54</v>
      </c>
      <c r="D38" s="42" t="s">
        <v>54</v>
      </c>
      <c r="E38" s="42" t="s">
        <v>54</v>
      </c>
      <c r="F38" s="162" t="str">
        <f t="shared" ref="F38:L38" si="9">IF($C38="n.a.","n.a.","")</f>
        <v>n.a.</v>
      </c>
      <c r="G38" s="43" t="str">
        <f t="shared" si="9"/>
        <v>n.a.</v>
      </c>
      <c r="H38" s="163" t="str">
        <f t="shared" si="9"/>
        <v>n.a.</v>
      </c>
      <c r="I38" s="163" t="str">
        <f t="shared" si="9"/>
        <v>n.a.</v>
      </c>
      <c r="J38" s="163" t="str">
        <f t="shared" si="9"/>
        <v>n.a.</v>
      </c>
      <c r="K38" s="163" t="str">
        <f t="shared" si="9"/>
        <v>n.a.</v>
      </c>
      <c r="L38" s="163" t="str">
        <f t="shared" si="9"/>
        <v>n.a.</v>
      </c>
      <c r="M38" s="164" t="str">
        <f>IF(D38="n.a.","n.a.",SUM(F38:L38))</f>
        <v>n.a.</v>
      </c>
    </row>
    <row r="39" spans="1:19" s="160" customFormat="1" ht="15" customHeight="1" thickBot="1" x14ac:dyDescent="0.35">
      <c r="A39" s="108" t="s">
        <v>67</v>
      </c>
      <c r="B39" s="133"/>
      <c r="C39" s="165"/>
      <c r="D39" s="165"/>
      <c r="E39" s="165"/>
      <c r="F39" s="134"/>
      <c r="G39" s="134"/>
      <c r="H39" s="134"/>
      <c r="I39" s="134"/>
      <c r="J39" s="134"/>
      <c r="K39" s="134"/>
      <c r="L39" s="134"/>
      <c r="M39" s="135"/>
    </row>
    <row r="40" spans="1:19" ht="38.25" customHeight="1" x14ac:dyDescent="0.3">
      <c r="A40" s="461" t="s">
        <v>68</v>
      </c>
      <c r="B40" s="462"/>
      <c r="C40" s="462"/>
      <c r="D40" s="462"/>
      <c r="E40" s="462"/>
      <c r="F40" s="462"/>
      <c r="G40" s="462"/>
      <c r="H40" s="462"/>
      <c r="I40" s="462"/>
      <c r="J40" s="462"/>
      <c r="K40" s="462"/>
      <c r="L40" s="462"/>
      <c r="M40" s="463"/>
    </row>
    <row r="41" spans="1:19" ht="22.5" customHeight="1" x14ac:dyDescent="0.3">
      <c r="A41" s="342" t="s">
        <v>85</v>
      </c>
      <c r="B41" s="344" t="s">
        <v>86</v>
      </c>
      <c r="C41" s="344"/>
      <c r="D41" s="345">
        <v>200</v>
      </c>
      <c r="E41" s="346">
        <v>200</v>
      </c>
      <c r="F41" s="347"/>
      <c r="G41" s="358">
        <v>239</v>
      </c>
      <c r="H41" s="348"/>
      <c r="I41" s="348"/>
      <c r="J41" s="348"/>
      <c r="K41" s="348"/>
      <c r="L41" s="349"/>
      <c r="M41" s="350"/>
      <c r="N41" s="343"/>
      <c r="O41" s="343"/>
      <c r="P41" s="341"/>
      <c r="Q41" s="341"/>
      <c r="R41" s="341"/>
      <c r="S41" s="341"/>
    </row>
    <row r="42" spans="1:19" ht="15" customHeight="1" thickBot="1" x14ac:dyDescent="0.35">
      <c r="A42" s="429" t="s">
        <v>87</v>
      </c>
      <c r="B42" s="430" t="s">
        <v>86</v>
      </c>
      <c r="C42" s="430"/>
      <c r="D42" s="431"/>
      <c r="E42" s="432"/>
      <c r="F42" s="433"/>
      <c r="G42" s="434"/>
      <c r="H42" s="435"/>
      <c r="I42" s="435"/>
      <c r="J42" s="435"/>
      <c r="K42" s="435"/>
      <c r="L42" s="436"/>
      <c r="M42" s="437"/>
      <c r="N42" s="343"/>
      <c r="O42" s="343"/>
      <c r="P42" s="341"/>
      <c r="Q42" s="341"/>
      <c r="R42" s="341"/>
      <c r="S42" s="341"/>
    </row>
    <row r="43" spans="1:19" ht="1.5" customHeight="1" thickTop="1" x14ac:dyDescent="0.3">
      <c r="A43" s="170"/>
      <c r="B43" s="170"/>
      <c r="C43" s="333"/>
      <c r="D43" s="334"/>
      <c r="E43" s="174"/>
      <c r="F43" s="175"/>
      <c r="G43" s="176"/>
      <c r="H43" s="177"/>
      <c r="I43" s="177"/>
      <c r="J43" s="177"/>
      <c r="K43" s="177"/>
      <c r="L43" s="177"/>
      <c r="M43" s="177"/>
    </row>
    <row r="44" spans="1:19" ht="15" hidden="1" customHeight="1" x14ac:dyDescent="0.3">
      <c r="B44" s="177"/>
      <c r="C44" s="177"/>
      <c r="D44" s="177"/>
      <c r="E44" s="177"/>
      <c r="F44" s="177"/>
      <c r="G44" s="177"/>
      <c r="H44" s="177"/>
      <c r="I44" s="177"/>
      <c r="J44" s="177"/>
      <c r="K44" s="177"/>
      <c r="L44" s="177"/>
      <c r="M44" s="177"/>
    </row>
    <row r="45" spans="1:19" ht="3" hidden="1" customHeight="1" x14ac:dyDescent="0.3">
      <c r="A45" s="178"/>
      <c r="B45" s="178"/>
      <c r="C45" s="179"/>
      <c r="D45" s="177"/>
      <c r="E45" s="177"/>
      <c r="F45" s="177"/>
      <c r="G45" s="177"/>
      <c r="H45" s="177"/>
      <c r="I45" s="177"/>
      <c r="J45" s="177"/>
      <c r="K45" s="177"/>
      <c r="L45" s="177"/>
      <c r="M45" s="177"/>
    </row>
    <row r="46" spans="1:19" hidden="1" x14ac:dyDescent="0.3">
      <c r="B46" s="177"/>
      <c r="C46" s="177"/>
      <c r="D46" s="177"/>
      <c r="E46" s="177"/>
      <c r="F46" s="177"/>
      <c r="G46" s="177"/>
      <c r="H46" s="177"/>
      <c r="I46" s="177"/>
      <c r="J46" s="177"/>
      <c r="K46" s="177"/>
      <c r="L46" s="177"/>
      <c r="M46" s="177"/>
    </row>
    <row r="47" spans="1:19" hidden="1" x14ac:dyDescent="0.3">
      <c r="A47" s="180"/>
      <c r="B47" s="180"/>
      <c r="C47" s="180"/>
      <c r="D47" s="180"/>
      <c r="E47" s="180"/>
      <c r="F47" s="181"/>
      <c r="G47" s="181"/>
      <c r="H47" s="181"/>
      <c r="I47" s="181"/>
      <c r="J47" s="181"/>
      <c r="K47" s="181"/>
      <c r="L47" s="181"/>
      <c r="M47" s="181"/>
    </row>
    <row r="48" spans="1:19" hidden="1" x14ac:dyDescent="0.3">
      <c r="A48" s="182"/>
      <c r="B48" s="182"/>
      <c r="C48" s="182"/>
      <c r="D48" s="182"/>
      <c r="E48" s="182"/>
      <c r="F48" s="182"/>
      <c r="G48" s="182"/>
      <c r="H48" s="182"/>
      <c r="I48" s="182"/>
      <c r="J48" s="182"/>
      <c r="K48" s="182"/>
      <c r="L48" s="182"/>
      <c r="M48" s="182"/>
    </row>
    <row r="49" spans="1:13" hidden="1" x14ac:dyDescent="0.3"/>
    <row r="50" spans="1:13" hidden="1" x14ac:dyDescent="0.3"/>
    <row r="51" spans="1:13" hidden="1" x14ac:dyDescent="0.3"/>
    <row r="52" spans="1:13" ht="15" customHeight="1" x14ac:dyDescent="0.3">
      <c r="A52" s="36" t="s">
        <v>88</v>
      </c>
      <c r="B52" s="1"/>
      <c r="C52" s="1"/>
      <c r="D52" s="1"/>
      <c r="E52" s="1"/>
      <c r="F52" s="1"/>
      <c r="G52" s="1"/>
      <c r="H52" s="1"/>
      <c r="I52" s="1"/>
      <c r="J52" s="1"/>
      <c r="K52" s="1"/>
      <c r="L52" s="1"/>
      <c r="M52" s="1"/>
    </row>
    <row r="53" spans="1:13" s="183" customFormat="1" ht="31.5" customHeight="1" x14ac:dyDescent="0.3">
      <c r="A53" s="470" t="s">
        <v>141</v>
      </c>
      <c r="B53" s="470"/>
      <c r="C53" s="470"/>
      <c r="D53" s="470"/>
      <c r="E53" s="470"/>
      <c r="F53" s="470"/>
      <c r="G53" s="470"/>
      <c r="H53" s="470"/>
      <c r="I53" s="470"/>
      <c r="J53" s="470"/>
      <c r="K53" s="470"/>
      <c r="L53" s="470"/>
      <c r="M53" s="470"/>
    </row>
    <row r="54" spans="1:13" ht="15.6" x14ac:dyDescent="0.3">
      <c r="A54" s="46"/>
      <c r="B54" s="46"/>
      <c r="C54" s="46"/>
      <c r="D54" s="46"/>
      <c r="E54" s="46"/>
      <c r="F54" s="46"/>
      <c r="G54" s="46"/>
      <c r="H54" s="46"/>
      <c r="I54" s="46"/>
      <c r="J54" s="46"/>
      <c r="K54" s="46"/>
      <c r="L54" s="46"/>
      <c r="M54" s="46"/>
    </row>
    <row r="55" spans="1:13" ht="15.6" x14ac:dyDescent="0.3">
      <c r="A55" s="470" t="s">
        <v>89</v>
      </c>
      <c r="B55" s="470"/>
      <c r="C55" s="470"/>
      <c r="D55" s="470"/>
      <c r="E55" s="470"/>
      <c r="F55" s="470"/>
      <c r="G55" s="470"/>
      <c r="H55" s="470"/>
      <c r="I55" s="470"/>
      <c r="J55" s="470"/>
      <c r="K55" s="470"/>
      <c r="L55" s="470"/>
      <c r="M55" s="470"/>
    </row>
    <row r="56" spans="1:13" ht="15.6" x14ac:dyDescent="0.3">
      <c r="A56" s="46"/>
      <c r="B56" s="46"/>
      <c r="C56" s="46"/>
      <c r="D56" s="46"/>
      <c r="E56" s="46"/>
      <c r="F56" s="46"/>
      <c r="G56" s="46"/>
      <c r="H56" s="46"/>
      <c r="I56" s="46"/>
      <c r="J56" s="46"/>
      <c r="K56" s="46"/>
      <c r="L56" s="46"/>
      <c r="M56" s="46"/>
    </row>
    <row r="57" spans="1:13" ht="21.6" customHeight="1" x14ac:dyDescent="0.3">
      <c r="A57" s="470" t="s">
        <v>133</v>
      </c>
      <c r="B57" s="470"/>
      <c r="C57" s="470"/>
      <c r="D57" s="470"/>
      <c r="E57" s="470"/>
      <c r="F57" s="470"/>
      <c r="G57" s="470"/>
      <c r="H57" s="470"/>
      <c r="I57" s="470"/>
      <c r="J57" s="470"/>
      <c r="K57" s="470"/>
      <c r="L57" s="470"/>
      <c r="M57" s="470"/>
    </row>
  </sheetData>
  <sheetProtection selectLockedCells="1"/>
  <mergeCells count="20">
    <mergeCell ref="E13:E14"/>
    <mergeCell ref="B16:M16"/>
    <mergeCell ref="B26:M26"/>
    <mergeCell ref="A53:M53"/>
    <mergeCell ref="A55:M55"/>
    <mergeCell ref="A57:M57"/>
    <mergeCell ref="D4:M4"/>
    <mergeCell ref="A5:C5"/>
    <mergeCell ref="A6:C6"/>
    <mergeCell ref="A7:C7"/>
    <mergeCell ref="A8:C8"/>
    <mergeCell ref="B13:B14"/>
    <mergeCell ref="A40:M40"/>
    <mergeCell ref="B27:B32"/>
    <mergeCell ref="B34:B36"/>
    <mergeCell ref="B37:M37"/>
    <mergeCell ref="B18:B24"/>
    <mergeCell ref="A13:A14"/>
    <mergeCell ref="C13:C14"/>
    <mergeCell ref="D13:D14"/>
  </mergeCells>
  <dataValidations count="1">
    <dataValidation operator="greaterThan" allowBlank="1" showInputMessage="1" showErrorMessage="1" sqref="A15:A44 B25:B44 B15:B18 C38:M44 C27:M36 C15:M25"/>
  </dataValidations>
  <pageMargins left="0.25" right="0.25"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XCTFIN209A</vt:lpstr>
      <vt:lpstr>XCTFPH059A</vt:lpstr>
      <vt:lpstr>XCTFVN091A</vt:lpstr>
      <vt:lpstr>PCTFTH074A</vt:lpstr>
      <vt:lpstr>PCTFID016A</vt:lpstr>
      <vt:lpstr>PCTFID016A!Print_Area</vt:lpstr>
      <vt:lpstr>PCTFTH074A!Print_Area</vt:lpstr>
      <vt:lpstr>XCTFIN209A!Print_Area</vt:lpstr>
      <vt:lpstr>XCTFPH059A!Print_Area</vt:lpstr>
      <vt:lpstr>XCTFVN091A!Print_Area</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Edgar Brown</dc:creator>
  <cp:lastModifiedBy>Allan Edgar Brown</cp:lastModifiedBy>
  <cp:lastPrinted>2015-01-21T15:19:56Z</cp:lastPrinted>
  <dcterms:created xsi:type="dcterms:W3CDTF">2014-06-02T21:04:15Z</dcterms:created>
  <dcterms:modified xsi:type="dcterms:W3CDTF">2015-01-21T15:20:06Z</dcterms:modified>
</cp:coreProperties>
</file>